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T:\6. Zajednički poslovi\2025_Tehnički sektor - Povjerenstvo_Odjel Graditeljstva\01_Ugovaranje velikih popravaka\02_Natječaji\Pakoštanska 5_građevinski i elektro radovi\"/>
    </mc:Choice>
  </mc:AlternateContent>
  <xr:revisionPtr revIDLastSave="0" documentId="8_{0198CA31-5E58-4F42-82B6-F7286027865B}" xr6:coauthVersionLast="47" xr6:coauthVersionMax="47" xr10:uidLastSave="{00000000-0000-0000-0000-000000000000}"/>
  <bookViews>
    <workbookView xWindow="-120" yWindow="-120" windowWidth="29040" windowHeight="15720" xr2:uid="{00000000-000D-0000-FFFF-FFFF00000000}"/>
  </bookViews>
  <sheets>
    <sheet name="NASLOVNICA" sheetId="1" r:id="rId1"/>
    <sheet name="REKAPITULACIJA" sheetId="6" r:id="rId2"/>
    <sheet name="OPĆI UVJETI" sheetId="2" r:id="rId3"/>
    <sheet name="1. GRAĐEVINSKI I OBRTNIČKI RADO" sheetId="3" r:id="rId4"/>
    <sheet name="2. INSTALATERSKI RADOVI" sheetId="4" r:id="rId5"/>
    <sheet name="3. NAKNADNI I NEPREDVIĐENI RADO" sheetId="5" r:id="rId6"/>
  </sheets>
  <definedNames>
    <definedName name="_xlnm.Print_Titles" localSheetId="3">'1. GRAĐEVINSKI I OBRTNIČKI RADO'!1:1</definedName>
    <definedName name="_xlnm.Print_Titles" localSheetId="4">'2. INSTALATERSKI RADOVI'!1:1</definedName>
    <definedName name="_xlnm.Print_Titles" localSheetId="5">'3. NAKNADNI I NEPREDVIĐENI RADO'!1:1</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3" l="1"/>
  <c r="F21" i="3" s="1"/>
  <c r="F32" i="3"/>
  <c r="F34" i="3" s="1"/>
  <c r="F111" i="3" s="1"/>
  <c r="D8" i="6" s="1"/>
  <c r="F33" i="3"/>
  <c r="F38" i="3"/>
  <c r="F39" i="3"/>
  <c r="F40" i="3"/>
  <c r="F41" i="3"/>
  <c r="F42" i="3"/>
  <c r="F43" i="3"/>
  <c r="F44" i="3"/>
  <c r="F45" i="3"/>
  <c r="F49" i="3"/>
  <c r="F50" i="3"/>
  <c r="F51" i="3"/>
  <c r="F55" i="3"/>
  <c r="F59" i="3"/>
  <c r="F60" i="3"/>
  <c r="F61" i="3"/>
  <c r="F65" i="3"/>
  <c r="F69" i="3"/>
  <c r="F70" i="3"/>
  <c r="F71" i="3"/>
  <c r="F75" i="3"/>
  <c r="F79" i="3"/>
  <c r="F83" i="3"/>
  <c r="F87" i="3"/>
  <c r="F91" i="3"/>
  <c r="F95" i="3"/>
  <c r="F99" i="3"/>
  <c r="F103" i="3"/>
  <c r="F107" i="3"/>
  <c r="F108" i="3"/>
  <c r="F109" i="3"/>
  <c r="F123" i="3"/>
  <c r="F124" i="3"/>
  <c r="F125" i="3"/>
  <c r="F126" i="3"/>
  <c r="F130" i="3"/>
  <c r="F132" i="3"/>
  <c r="F143" i="3"/>
  <c r="F148" i="3"/>
  <c r="F149" i="3"/>
  <c r="F150" i="3"/>
  <c r="F151" i="3"/>
  <c r="F152" i="3" s="1"/>
  <c r="F206" i="3" s="1"/>
  <c r="D10" i="6" s="1"/>
  <c r="F157" i="3"/>
  <c r="F161" i="3"/>
  <c r="F164" i="3"/>
  <c r="F167" i="3"/>
  <c r="F170" i="3"/>
  <c r="F174" i="3"/>
  <c r="F175" i="3"/>
  <c r="F176" i="3"/>
  <c r="F177" i="3"/>
  <c r="F180" i="3"/>
  <c r="F181" i="3"/>
  <c r="F182" i="3"/>
  <c r="F185" i="3"/>
  <c r="F188" i="3"/>
  <c r="F189" i="3"/>
  <c r="F190" i="3"/>
  <c r="F194" i="3"/>
  <c r="F198" i="3"/>
  <c r="F199" i="3"/>
  <c r="F200" i="3"/>
  <c r="F204" i="3"/>
  <c r="F218" i="3"/>
  <c r="F222" i="3"/>
  <c r="F226" i="3"/>
  <c r="F227" i="3"/>
  <c r="F228" i="3" s="1"/>
  <c r="F250" i="3" s="1"/>
  <c r="D11" i="6" s="1"/>
  <c r="F232" i="3"/>
  <c r="F233" i="3"/>
  <c r="F234" i="3"/>
  <c r="F238" i="3"/>
  <c r="F239" i="3"/>
  <c r="F240" i="3"/>
  <c r="F244" i="3"/>
  <c r="F248" i="3"/>
  <c r="F263" i="3"/>
  <c r="F267" i="3"/>
  <c r="F271" i="3"/>
  <c r="F275" i="3"/>
  <c r="F279" i="3"/>
  <c r="F283" i="3"/>
  <c r="F287" i="3"/>
  <c r="F291" i="3"/>
  <c r="F295" i="3"/>
  <c r="F299" i="3"/>
  <c r="F301" i="3" s="1"/>
  <c r="F300" i="3"/>
  <c r="F305" i="3"/>
  <c r="F309" i="3"/>
  <c r="F310" i="3"/>
  <c r="F311" i="3" s="1"/>
  <c r="F315" i="3"/>
  <c r="F316" i="3"/>
  <c r="F317" i="3"/>
  <c r="F318" i="3"/>
  <c r="F319" i="3" s="1"/>
  <c r="F323" i="3"/>
  <c r="F327" i="3"/>
  <c r="F331" i="3"/>
  <c r="F343" i="3"/>
  <c r="F347" i="3"/>
  <c r="F351" i="3"/>
  <c r="F355" i="3"/>
  <c r="F357" i="3"/>
  <c r="D13" i="6" s="1"/>
  <c r="F368" i="3"/>
  <c r="F372" i="3"/>
  <c r="F376" i="3"/>
  <c r="F380" i="3"/>
  <c r="F381" i="3"/>
  <c r="F382" i="3"/>
  <c r="F386" i="3"/>
  <c r="F388" i="3"/>
  <c r="D14" i="6" s="1"/>
  <c r="F402" i="3"/>
  <c r="F403" i="3"/>
  <c r="F404" i="3"/>
  <c r="F405" i="3"/>
  <c r="F406" i="3"/>
  <c r="F407" i="3"/>
  <c r="F408" i="3"/>
  <c r="F409" i="3"/>
  <c r="F410" i="3"/>
  <c r="F411" i="3" s="1"/>
  <c r="F413" i="3" s="1"/>
  <c r="D15" i="6" s="1"/>
  <c r="F426" i="3"/>
  <c r="F428" i="3" s="1"/>
  <c r="F461" i="3" s="1"/>
  <c r="D16" i="6" s="1"/>
  <c r="F427" i="3"/>
  <c r="F432" i="3"/>
  <c r="F436" i="3"/>
  <c r="F441" i="3"/>
  <c r="F442" i="3"/>
  <c r="F443" i="3"/>
  <c r="F444" i="3"/>
  <c r="F445" i="3"/>
  <c r="F446" i="3"/>
  <c r="F451" i="3"/>
  <c r="F452" i="3"/>
  <c r="F453" i="3"/>
  <c r="F454" i="3"/>
  <c r="F455" i="3"/>
  <c r="F459" i="3"/>
  <c r="F468" i="3"/>
  <c r="F469" i="3"/>
  <c r="F470" i="3"/>
  <c r="F471" i="3"/>
  <c r="F472" i="3"/>
  <c r="F473" i="3"/>
  <c r="F474" i="3"/>
  <c r="F478" i="3"/>
  <c r="F482" i="3"/>
  <c r="F486" i="3"/>
  <c r="F487" i="3"/>
  <c r="F488" i="3"/>
  <c r="F492" i="3"/>
  <c r="F496" i="3"/>
  <c r="F500" i="3"/>
  <c r="F504" i="3"/>
  <c r="F508" i="3"/>
  <c r="F512" i="3"/>
  <c r="F516" i="3"/>
  <c r="F518" i="3"/>
  <c r="D17" i="6" s="1"/>
  <c r="F20" i="4"/>
  <c r="F21" i="4"/>
  <c r="F22" i="4"/>
  <c r="F23" i="4"/>
  <c r="F24" i="4"/>
  <c r="F27" i="4"/>
  <c r="F28" i="4"/>
  <c r="F29" i="4"/>
  <c r="F30" i="4"/>
  <c r="F31" i="4"/>
  <c r="F34" i="4"/>
  <c r="F36" i="4" s="1"/>
  <c r="F35" i="4"/>
  <c r="F39" i="4"/>
  <c r="F41" i="4" s="1"/>
  <c r="F40" i="4"/>
  <c r="F45" i="4"/>
  <c r="F46" i="4"/>
  <c r="F47" i="4"/>
  <c r="F60" i="4"/>
  <c r="F61" i="4"/>
  <c r="F62" i="4"/>
  <c r="F63" i="4"/>
  <c r="F64" i="4"/>
  <c r="F65" i="4"/>
  <c r="F66" i="4"/>
  <c r="F67" i="4"/>
  <c r="F68" i="4"/>
  <c r="F71" i="4"/>
  <c r="F72" i="4"/>
  <c r="F73" i="4"/>
  <c r="F74" i="4"/>
  <c r="F75" i="4"/>
  <c r="F76" i="4"/>
  <c r="F77" i="4"/>
  <c r="F78" i="4"/>
  <c r="F79" i="4"/>
  <c r="F80" i="4"/>
  <c r="F83" i="4"/>
  <c r="F84" i="4"/>
  <c r="F85" i="4"/>
  <c r="F86" i="4"/>
  <c r="F87" i="4"/>
  <c r="F91" i="4" s="1"/>
  <c r="F88" i="4"/>
  <c r="F89" i="4"/>
  <c r="F90" i="4"/>
  <c r="F94" i="4"/>
  <c r="F95" i="4"/>
  <c r="F96" i="4"/>
  <c r="F97" i="4"/>
  <c r="F98" i="4" s="1"/>
  <c r="F105" i="4"/>
  <c r="F109" i="4"/>
  <c r="F110" i="4"/>
  <c r="F111" i="4"/>
  <c r="F112" i="4"/>
  <c r="F114" i="4" s="1"/>
  <c r="F113" i="4"/>
  <c r="F117" i="4"/>
  <c r="F118" i="4"/>
  <c r="F119" i="4"/>
  <c r="F120" i="4"/>
  <c r="F121" i="4"/>
  <c r="F122" i="4"/>
  <c r="F123" i="4"/>
  <c r="F124" i="4" s="1"/>
  <c r="F135" i="4"/>
  <c r="F138" i="4"/>
  <c r="F141" i="4"/>
  <c r="F144" i="4"/>
  <c r="F147" i="4"/>
  <c r="F150" i="4"/>
  <c r="F153" i="4"/>
  <c r="F156" i="4"/>
  <c r="F159" i="4"/>
  <c r="F162" i="4"/>
  <c r="F165" i="4"/>
  <c r="F168" i="4"/>
  <c r="F171" i="4"/>
  <c r="F174" i="4"/>
  <c r="F176" i="4"/>
  <c r="D23" i="6" s="1"/>
  <c r="F181" i="4"/>
  <c r="F186" i="4"/>
  <c r="F190" i="4"/>
  <c r="F193" i="4"/>
  <c r="F195" i="4"/>
  <c r="D24" i="6" s="1"/>
  <c r="F206" i="4"/>
  <c r="F282" i="4" s="1"/>
  <c r="F210" i="4"/>
  <c r="F216" i="4"/>
  <c r="F221" i="4"/>
  <c r="F225" i="4"/>
  <c r="F229" i="4"/>
  <c r="F233" i="4"/>
  <c r="F237" i="4"/>
  <c r="F241" i="4"/>
  <c r="F246" i="4"/>
  <c r="F251" i="4"/>
  <c r="F255" i="4"/>
  <c r="F259" i="4"/>
  <c r="F263" i="4"/>
  <c r="F267" i="4"/>
  <c r="F271" i="4"/>
  <c r="F276" i="4"/>
  <c r="F280" i="4"/>
  <c r="F285" i="4"/>
  <c r="F286" i="4"/>
  <c r="F287" i="4"/>
  <c r="F288" i="4"/>
  <c r="F289" i="4"/>
  <c r="F290" i="4"/>
  <c r="F291" i="4"/>
  <c r="F292" i="4"/>
  <c r="F293" i="4"/>
  <c r="F294" i="4"/>
  <c r="F295" i="4"/>
  <c r="F298" i="4"/>
  <c r="F299" i="4"/>
  <c r="F300" i="4"/>
  <c r="F301" i="4"/>
  <c r="F304" i="4"/>
  <c r="F305" i="4"/>
  <c r="F306" i="4"/>
  <c r="F307" i="4"/>
  <c r="F320" i="4"/>
  <c r="F321" i="4"/>
  <c r="F322" i="4"/>
  <c r="F323" i="4"/>
  <c r="F324" i="4"/>
  <c r="F326" i="4"/>
  <c r="D27" i="6" s="1"/>
  <c r="F8" i="5"/>
  <c r="F10" i="5"/>
  <c r="D28" i="6" s="1"/>
  <c r="D9" i="6"/>
  <c r="D7" i="6" l="1"/>
  <c r="D26" i="6"/>
  <c r="F309" i="4"/>
  <c r="D25" i="6" s="1"/>
  <c r="F333" i="3"/>
  <c r="F49" i="4"/>
  <c r="F100" i="4"/>
  <c r="D21" i="6" s="1"/>
  <c r="F126" i="4"/>
  <c r="D22" i="6" s="1"/>
  <c r="D20" i="6" l="1"/>
  <c r="F197" i="4"/>
  <c r="D12" i="6"/>
  <c r="F520" i="3"/>
  <c r="D6" i="6" s="1"/>
  <c r="D19" i="6" l="1"/>
  <c r="F328" i="4"/>
  <c r="D18" i="6" s="1"/>
  <c r="D29" i="6" s="1"/>
  <c r="D30" i="6" s="1"/>
  <c r="D31" i="6" s="1"/>
</calcChain>
</file>

<file path=xl/sharedStrings.xml><?xml version="1.0" encoding="utf-8"?>
<sst xmlns="http://schemas.openxmlformats.org/spreadsheetml/2006/main" count="1159" uniqueCount="706">
  <si>
    <t>Troškovnik - tržni centar Jarun</t>
  </si>
  <si>
    <t>.</t>
  </si>
  <si>
    <t>Glavni projekt - troškovnik</t>
  </si>
  <si>
    <t>Investitor</t>
  </si>
  <si>
    <t>GSKG, Savska cesta 1, Zagreb (za suvlasnike TC Jarun)</t>
  </si>
  <si>
    <t>Projektantski ured</t>
  </si>
  <si>
    <t>Studio bokalab, DObri dol 54, Zagreb</t>
  </si>
  <si>
    <t>Zajednička oznaka projekta</t>
  </si>
  <si>
    <t>BL-05/23</t>
  </si>
  <si>
    <t>Naziv građevine</t>
  </si>
  <si>
    <t>Sanacija tržnog centra Jarun</t>
  </si>
  <si>
    <t>Glavni projektant</t>
  </si>
  <si>
    <t>Ivan Petričec,  mag.ing.arh. / A4211</t>
  </si>
  <si>
    <t>projektant arhitekture</t>
  </si>
  <si>
    <t>projektant elektroinstalacija</t>
  </si>
  <si>
    <t>Tomica Kufrin,  struč.spec.ing.el. / E2778</t>
  </si>
  <si>
    <t>OPĆI UVJETI</t>
  </si>
  <si>
    <t>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HTZ mjera i slično.
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
Sav materijal koji se upotrebljava mora odgovarati postojećim tehničkim propisima i normama.
Ukoliko se upotrebljava materijal za koji ne postoji odgovarajući standard, njegovu kvalitetu treba dokazati atestima.
Davanjem ponude izvoditelj se obvezuje da će pravovremeno nabaviti sav materijal opisan u pojedinim stavkama troškovnika. U slučaju nemogućnosti nabave opisanog materijala tijekom izvođenja radova, za svaku će se izmjenu prikupiti ponude i u prisutnosti naručitelja i nadzornog inžinjera odabrati najpovoljnija.
Izvoditelj radova treba uz ponudu priložiti jedinične cijene za materijale i radnu snagu, te “faktor” poduzeća, koji će se odnositi na izgradnju ove građevine.
Pročelje građevine dekorirano je ukrasnim elementima (restauratorski, vučeni profili), za koje je, prije pregleda sa skele i ispitivanja postojećih materijala, teško dovoljno precizno definirati način i veličinu sanacionog zahvata, pa je prilikom uvođenja u posao obavezan detaljan pregled i utvrđivanje pravog stanja elemenata i načina sanacije.
Ukoliko opis pojedine stavke dovodi izvoditelja u nedoumicu o načinu izvedbe ili kalkulacije cijena, treba pravovremeno tražiti objašnjenje od naručitelja i projektanta.
Ako tijekom gradnje dođe do promjena, treba prije početka rada tražiti suglasnost nadzornog inžinjera, predstavnika Gradskog zavoda za</t>
  </si>
  <si>
    <t>zaštitu spomenika kulture i prirode, također treba ugovoriti jediničnu cijenu nove stavke na temelju elemenata datih u ponudi i sve to unijeti u građevinski dnevnik uz ovjeru nadzornog inžinjera. Sve više radnje do kojih dođe uslijed promjene načina ili opsega izvedbe, a nisu na spomenuti način utvrđene, upisane i ovjerene, neće se priznati u obračunu.
Prije izrade ponude izvoditelj je dužan obići i pregledati građevinu zbog ocjene njezinog građevinskog stanja, radova obuhvaćenih troškovnikom, uvjeta organizacije gradilišta, načina i mogućnosti pristupa građevini, mogućnosti zauzimanja javne površine, postave skele, osiguranja ulaza u građevinu i sl.
Prema tome, ponuđena cijena je konačna cijena za realizaciju pojedine troškovničke stavke i ne može se mijenjati.
Prilikom davanja ponude izvoditelj je obvezan dostaviti detaljni operativni plan izvođenja radova i shemu organizacije gradilišta.
Bez obzira na vrstu pogodbe, izvoditelj je obvezan svakodnevno voditi građevinski dnevnik u dva primjerka, a također i građevinsku knjigu, koje će redovito kontrolirati i ovjeravati nadzorni inžinjer, kako
bi se uvijek mogle ustanoviti stvarne količine izvedenih radova.</t>
  </si>
  <si>
    <t>RB</t>
  </si>
  <si>
    <t>STAVKA</t>
  </si>
  <si>
    <t>JEDINICA MJERE</t>
  </si>
  <si>
    <t>KOLIČINA</t>
  </si>
  <si>
    <t>JEDINIČNA CIJENA</t>
  </si>
  <si>
    <t>UKUPNA CIJENA</t>
  </si>
  <si>
    <t>A.</t>
  </si>
  <si>
    <t>GRAĐEVINSKI I OBRTNIČKI RADOVI</t>
  </si>
  <si>
    <t>A.I.</t>
  </si>
  <si>
    <t>PRIPREMNI RADOVI</t>
  </si>
  <si>
    <t>Izvođač je dužan prije početka radova sprovesti sve pripremne radove da se izvođenje može nesmetano odvijati. U tu svrhu izvođač je dužan detaljno proučiti investicijsko-tehničku dokumentaciju, te izvršiti potrebne računske kontrole. Potrebno je proučiti sve tehnologije izvedbe pojedinih radova radi optimalne organizacije građenja, nabavke materijala, kalkulacije i sl.
Izvođač i njegovi kooperanti dužni su svaki dio investicijsko-tehničke dokumentacije pregledati, te dati primjedbe na eventualne tehničke probleme koji bi mogli prouzročiti slabiju kvalitetu, postojanost ugrađenih elemenata ili druge štete. U protivnom biti će dužan ovakve štete sanirati o svom trošku. Naročitu pažnju kod toga treba posvetiti usaglašavanju građevinskih i instalaterskih nacrta. Ako ustanovi neke razlike u mjerama, nedostatke ili pogreške u podlogama, dužan je pravovremeno obavijestiti nadzornog</t>
  </si>
  <si>
    <t>inženjera i odgovornog projektanta, te zatražiti rješenja.
Prije izrade ponude izvođač je dužan obići i pregledati građevinu zbog ocjene njezinog građevinskog stanja, radova obuhvaćenih troškovnikom, uvjeta organizacije gradilišta, načina i mogućnosti pristupa građevini, mogućnosti zauzimanja javne površine, postave skele, osiguranja ulaza u građevinu i sl.
Prilikom davanja ponude izvođač je obvezan dostaviti detaljni operativni plan izvođenja radova i shemu organizacije gradilišta.
Bez obzira na vrstu pogodbe, izvođač je obvezan svakodnevno voditi građevinski dnevnik, a također i građevinsku knjigu, koje će redovito kontrolirati i ovjeravati nadzorni inženjer, kako bi se uvijek mogle ustanoviti stvarne količine izvedenih radova.
Prije izrade ponude izvođač je dužan pregledati gradilište radi ocjene uvjeta za organizaciju</t>
  </si>
  <si>
    <t>izvedbe radova i stanja pojedinih dijelova na kojima se radovi izvode, odnosno tokom perioda građenja osigurati sve gradilišne priključke struje i vode, čija napajanja energentom, odnosno strujom i vodom osigurava Investitor.
UREĐENJE GRADILIŠTA
Izvođač je dužan urediti gradilište, odnosno u svemu pripremiti isto prema shemi organizacije gradilišta, koju je obavezan dostaviti uz ponudu. U organizaciji gradilišta izvođač je dužan uz ostalo posebno predvidjeti: prostorije za svoje kancelarije, gradilište osigurati ogradom ili drugim posebnim elementima za sigurnost ljudi i zaštitu prometa i objektata, postaviti natpisnu ploču prema propisima, odnosno osigurati potreban broj urednih skladišta, pomoćnih radnih prostorija, nadstrešnica, privremenih gradilišnih wc-ova, odnosno baraka za privremen boravak ljudske radne snage, uključijući svu pripadnu infrastruktiru.</t>
  </si>
  <si>
    <t>Također je u sklopu gradilišta potrebno odrediti i urediti prometne i parkirne površine za radne i teretne automobile, opremu, građevinske strojeve i sl., a sve shodno shemi organizacije gradilišta, koja mora konstantno biti na gradilištu.
Po potrebi posebno organizirati i objekte za rastresiti i habasti građevinski materijal i opremu za ugradnju i transport istih.
Izvođač je dužan gradilište sa svim prostorijama i cijelim inventarom redovito održavati i čistiti.
Izvođač je dužan ograditi gradilište zaštitnom ogradom u svemu prema važećoj zakonskoj regulativi.
Sve materijale izvođač mora redovito i pravovremeno dobaviti da ne dođe do bilo kakvog zastoja gradnje.
U kalkulacije izvođač mora prema ponuđenim radovima uračunati ili posebno ponuditi</t>
  </si>
  <si>
    <t>eventualne zaštite za zimski period građenja, kišu ili sl.
Izvođač je dužan svu površinsku vodu u granicama gradilišta na svim nižim nivoima redovito prepumpavati, odnosno nasipavati obrambene nasipe, ukoliko za istima postoji potreba.
Na gradilištu permanentno mora postojati čuvarska služba za cijelo vrijeme trajanja gradnje što također mora biti uračunato u faktor, a u noćnom periodu, gradilište i natpisna ploča moraju biti dobro osvijetljeni.
Sve otpadne materijele (šuta, lomovi, mort, ambalaža i sl.) treba odmah odvesti. Troškove treba ukalkulirati u režiju i faktor. Ukoliko se isti neće izvršavati investitor ima pravo čišćenja i odvoz otpada povjeriti drugom izvoditelju ili službi, na teret izvođača radova.
Izvođač je dužan uz shemu organizacije gradilišta dostaviti i spisak sve mehanizacije i opreme koja će biti na raspolaganju gradilišta, te satnice za</t>
  </si>
  <si>
    <t>rad i upotrebu svakog stroja.
Također je potrebno bez posebne naplate osigurati investitoru, nadzoru i projektantu potrebnu pomoć kod obilaska gradilišta, odnosno nadzoru prilikom kontrole mjera, uzoraka i sl., sa svim raspoloživim pomagalima i ljudstvom.
Na gradilištu moraju biti poduzete sve HTZ mjere prema postojećim propisima.
Izvođač je dužan po završetku radova gradilište kompletno očistiti, skinuti i odvesti sve nasipe, betonske podloge, po potrebi i temelje kranova i strojeva, radnih i pomoćnih prostorija, skladišnih pogona i drugo, da bi se moglo hortikulturnom uređenju.
Ovi opći uvjeti mijenjaju se ili nadopunjuju opisom pojedine stavke troškovnika.</t>
  </si>
  <si>
    <t>A.I.1.</t>
  </si>
  <si>
    <t>Izvedba pripremnih radova: organizacija gradilišta, te izrada plana aktivnosti.</t>
  </si>
  <si>
    <t>Radove je obvezan izvršiti izvoditelj radova prije nego pristupi izvođenju, a obuhvaćaju pregled zgrade i svih njegovih djelova.</t>
  </si>
  <si>
    <t>organizacija gradilišta</t>
  </si>
  <si>
    <t>komplet</t>
  </si>
  <si>
    <t>PRIPREMNI RADOVI UKUPNO:</t>
  </si>
  <si>
    <t>A.II.</t>
  </si>
  <si>
    <t>RUŠENJA I DEMOTAŽE</t>
  </si>
  <si>
    <t>Sva rušenja, protucanja, bušenja i dubljenja treba u pravilu izvoditi ručnim alatom, s osobitom pažnjom.
Nakon provedenih pripremnih radova, rušenja na građevini vrše se prema unaprijed utvrđenom slijedu, u dogovoru s nadzornim inženjerom. Vrijeme odvoza otpada dogovoriti s nadzornim inženjerom kako bi se maksimalno smanjilo ometanje suvlasnika ostalih stanova i blokiranje prometa ispred ulaza.
Skidanje - otucanje žbuke vrši se do nosivog dijela zida, uključujući čišćenje sljubnica skobama i uz stalno kvašenje vodom zbog manjeg prašenja.
Jedinična cijena iz ponude izvoditelja treba obuhvatiti kompletno rušenje, uključivo sve pripremno-završne radove sadržane u faktorskim troškovima.
Svi prijenosi materijala dobiveni rušenjem i demontažom, odvoz na privremeni gradilišni</t>
  </si>
  <si>
    <t>deponij ili gradsku planirku do 20km udaljenosti, s plaćanjem svih društvenih obveza, čišćenjem gradilišta i dovođenjem javne površine u prvobitno stanje, trebaju biti uključeni u jediničnoj cijeni radova i neće se posebno priznavati.
Prije početka radova treba ispitati sve instalacije koje se nalaze u zidu i podu građevine, te ih po stručnoj osobi zaštititi u skladu s propisima.
Napomena za sve stavke:
Radove izvoditi u svemu prema grafičkoj dokumentaciji.
Ovi opći uvjeti mijenjaju se ili nadopunjuju opisom pojedine stavke troškovnika.</t>
  </si>
  <si>
    <t>A.II.1.</t>
  </si>
  <si>
    <t>Skidanje i odvožnja betonskih opločnika ophodnih staza</t>
  </si>
  <si>
    <t>Rušenje, demontaža i odvožnja ophodnih staza tržnice. Skidanje i odvožnja betonskih opločnika i svih ostalih podnih slojeva do čvrste betonske ploče. Opločnici dimenzija 40x40 cm debljine 5 cm i podložni sloj debljine cca 3 cm.
U cijenu stavke je uključen sav rad, materijal i transport do odgovarajućeg odlagališta otpada, te plaćanje svih pristojbi.</t>
  </si>
  <si>
    <t>rušenje svih slojeva ophodnih staza</t>
  </si>
  <si>
    <t>m²</t>
  </si>
  <si>
    <t>rušenje betonske staze</t>
  </si>
  <si>
    <t>UKUPNO:</t>
  </si>
  <si>
    <t>A.II.2.</t>
  </si>
  <si>
    <t>Ukalnjanje keramičkih pločica TC-a i tržnice</t>
  </si>
  <si>
    <t>Skidanje pločica TC-a 4000 m2. Stavkom obuhvaćeno pažljivo štemanje/skidanje pločica poda (kako bi se minimalno oštetio estrih) zajedno s ljepilom i ostatcima površine koja nije čvrsta i njihovo uklanjanje s gradilišta.
U cijenu stavke je uključen sav rad, materijal i transport do odgovarajućeg odlagališta otpada, te plaćanje svih pristojbi.</t>
  </si>
  <si>
    <t>skidanje pločica (oštećenih)</t>
  </si>
  <si>
    <t>skidanje pločica stepenica (1.+2.+gospod.) - gazišta, čela, podesti</t>
  </si>
  <si>
    <t>skidanje sokla 10-20 cm (stubišta)</t>
  </si>
  <si>
    <t>m</t>
  </si>
  <si>
    <t>skidanje sokla 10-20 cm (ophod, tržnica, kiosci)</t>
  </si>
  <si>
    <t>skidanje sokla 10-20 cm (1. i 2. kat) prema potrebi</t>
  </si>
  <si>
    <t>skidanje podnih pločica Zelene tržnice (oštećenih)</t>
  </si>
  <si>
    <t>skidanje sokla Zelene tržnice visine 120 cm</t>
  </si>
  <si>
    <t>A.II.3.</t>
  </si>
  <si>
    <t>Površinsko brušenje ostataka ljepila</t>
  </si>
  <si>
    <t>U stavku je uključeno kopmletno čišćenje površine do faze da je moguće pripremati površinu za ljepljenje pločica. U stavku je uključen odvoz materijala od rušenja na gradskom deponiju.
U cijenu stavke je uključen sav rad, materijal i transport do odgovarajućeg odlagališta otpada, te plaćanje svih pristojbi.</t>
  </si>
  <si>
    <t>podovi</t>
  </si>
  <si>
    <t>stepenice</t>
  </si>
  <si>
    <t>A.II.4.</t>
  </si>
  <si>
    <t>Demontaža spuštenog stropa prolaza trgovačkog centra</t>
  </si>
  <si>
    <t>Stavkom obuhvaćena demontaža aluminijskog spuštenog stropa tržnog centra njihovo uklanjanje s gradilišta. Pažljivo skidanje podkonstrukcije i ploča s pažnjom da se ne ošteti električne i druge instalacije. U stavku uračunata skela, rada i sav pomoćni pribor i materijal.
U cijenu stavke je uključen sav rad, materijal i transport do odgovarajućeg odlagališta otpada, te plaćanje svih pristojbi.</t>
  </si>
  <si>
    <t>ukupno površina ploča ophoda P=</t>
  </si>
  <si>
    <t>A.II.5.</t>
  </si>
  <si>
    <t>Skidanje i ponovna ugradnja novih uljnih šahtova dimenzije 70x70 i gusnatih odvoda 20x20</t>
  </si>
  <si>
    <t>Skidanje i ponovna ugradnja novih uljnih šahtova dimenzije 70x70 i gusnatih odvoda 20x20, s uključenim betoniranjem poklopca uljnog šahta.
U cijenu stavke je uključen sav rad, materijal.</t>
  </si>
  <si>
    <t>uljni šaht 70x70 cm</t>
  </si>
  <si>
    <t>komad</t>
  </si>
  <si>
    <t>odvodi</t>
  </si>
  <si>
    <t>A.II.6.</t>
  </si>
  <si>
    <t>Demontaža ploča od pelksiglasa (Lexana)</t>
  </si>
  <si>
    <t>Stavkom obuhvaćena demontaža ploča Lexana s vanjskog ophoda tržnice i njihovo uklanjanje s gradilišta. U stavku uračunata skela, rada i sav pomoćni pribor i materijal.
U cijenu stavke je uključen sav rad, materijal i transport do odgovarajućeg odlagališta otpada, te plaćanje svih pristojbi.</t>
  </si>
  <si>
    <t>A.II.7.</t>
  </si>
  <si>
    <t>Demontaža ploča od armiranog stakla</t>
  </si>
  <si>
    <t>Stavkom obuhvaćena demontaža ploča s nadstrešnica ulaza. U stavku uračunata skela, rada i sav pomoćni pribor i materijal.
U cijenu stavke je uključen sav rad, materijal i transport do odgovarajućeg odlagališta otpada, te plaćanje svih pristojbi.</t>
  </si>
  <si>
    <t>nadstrešnica velika P=46 m2 - 3 ulaza</t>
  </si>
  <si>
    <t>nadstrešnica mala P=22 m2 - 3 ulaza</t>
  </si>
  <si>
    <t>A.II.8.</t>
  </si>
  <si>
    <t>Demontaža drvene obloge krova zelene tržnice</t>
  </si>
  <si>
    <t>Demontaža drvene obloge s podkonstrukcijom. U stavku uračunata skela, rada i sav pomoćni pribor i materijal.
U cijenu stavke je uključen sav rad, materijal i transport do odgovarajućeg odlagališta otpada, te plaćanje svih pristojbi.</t>
  </si>
  <si>
    <t>ukupno površina  P=</t>
  </si>
  <si>
    <t>A.II.9.</t>
  </si>
  <si>
    <t>Demontaža gromobranske instalacije ravnog krova</t>
  </si>
  <si>
    <t>Demontaža gromobranske instalacije na ravnom krovu prizemlja, ravnom krovu 2. kata tržnog centra i ravnom krovu svjetlika tržnice. Zbrinjavanje otpada i sav pomoćni materijal uračunati u cijenu. U cijenu je uračunat metalni dio i betonske stope.
U cijenu stavke je uključen sav rad, materijal i transport do odgovarajućeg odlagališta otpada, te plaćanje svih pristojbi.</t>
  </si>
  <si>
    <t>ukupna duljina za demontažu</t>
  </si>
  <si>
    <t>A.II.10.</t>
  </si>
  <si>
    <t>Demontaža hidroizolacije ravnog krova TC-a (prema potrebi)</t>
  </si>
  <si>
    <t>Demontaža postojeće hidroizolacije ravnog krova TC-a. Zbrinjavanje otpada i sav pomoćni materijal uračunati u cijenu.
U cijenu stavke je uključen sav rad, materijal i transport do odgovarajućeg odlagališta otpada, te plaćanje svih pristojbi.</t>
  </si>
  <si>
    <t>ukupna površina za demontažu</t>
  </si>
  <si>
    <t>A.II.11.</t>
  </si>
  <si>
    <t>Demontaža limenih oluka zelene tržnice ako bude potrebno</t>
  </si>
  <si>
    <t>Demontaža limenih oluka zelene tržnice 5 komada. Zbrinjavanje otpada i sav pomoćni materijal uračunati u cijenu.</t>
  </si>
  <si>
    <t>A.II.12.</t>
  </si>
  <si>
    <t>Pažljiva demontaža okapnice ugrađene u fasadu ako bude potrebno</t>
  </si>
  <si>
    <t>Demontaža okapnice. Zbrinjavanje otpada i sav pomoćni materijal uračunati u cijenu.</t>
  </si>
  <si>
    <t>A.II.13.</t>
  </si>
  <si>
    <t>Pažljiva demontaža svijetlosne kupole zajedno s nosivim vijencem na način da ne dođe do nepotrebnog oštećenja ostalih krovnik elemenata.</t>
  </si>
  <si>
    <t>Pažljiva demontaža svijetlosne kupole zajedno s nosivim vijencem na način da ne dođe do nepotrebnog oštećenja ostalih krovnik elemenata. Radove je potrebno uskladiti s montažom novih svjetlosnih kupola i postavom nove krovne hidroizolacije . Zbrinjavanje otpada i sav pomoćni materijal uračunati u cijenu.</t>
  </si>
  <si>
    <t>komadi</t>
  </si>
  <si>
    <t>A.II.14.</t>
  </si>
  <si>
    <t>Pažljiva demontaža folije za zaštitu od sunca</t>
  </si>
  <si>
    <t>Demontaža folije. Zbrinjavanje otpada i sav pomoćni materijal uračunati u cijenu.</t>
  </si>
  <si>
    <t>Demontaža folije</t>
  </si>
  <si>
    <t>A.II.15.</t>
  </si>
  <si>
    <t>Demontaža reklama, antena i sl</t>
  </si>
  <si>
    <t>Pažljiva demontaža ovješenih reklama, tendi, lampi, antena i sl. Pohranjivanje na lokaciji koju odredi investitor na predmetnoj parceli.</t>
  </si>
  <si>
    <t/>
  </si>
  <si>
    <t>A.II.16.</t>
  </si>
  <si>
    <t>Razna nepredviđena rušenja i demontaže</t>
  </si>
  <si>
    <t>Radovi isključivo po odobrenju nadzornog inžinjera i s upismo u građevinski dnevnik.</t>
  </si>
  <si>
    <t>grupa radnika VKV</t>
  </si>
  <si>
    <t>sat</t>
  </si>
  <si>
    <t>grupa radnika NKV</t>
  </si>
  <si>
    <t>RUŠENJA I DEMOTAŽE UKUPNO:</t>
  </si>
  <si>
    <t>A.III.</t>
  </si>
  <si>
    <t>BETONSKI I ARMIRANO BETONSKI RADOVI</t>
  </si>
  <si>
    <t>Opći uvjeti i napomene
Sastavni dio troškovnika su opći uvjeti dani u glavnom projektu. U cijenu radova uključiti izradu, dobavu, prijevoz, ugradnju vibratorima i pervibratorima, njegu betona (polijevanjem vodom i pokrivanjem za zaštitu od isušivanja od sunca i vjetra), te sve horizontalne i vertikalne prijenose. Cijenom obuhvatiti i rad pumpi za ispumpavanje nakupljene vode tijekom betoniranja.
U cijenu betona je također potrebno obuhvatiti i sve potrebne radne skele i platforme, kao i čišćenje radnog mjesta nakon betoniranja, te uzimanje probnih uzoraka za ispitivanje čvrstoće betona, te ispitivanje i izdavanje isprava od ovlaštene organizacije za sve materijale. Radi postizanja vodonepropusnosti, na prekidima betoniranja potrebno je ugraditi brtvene trake, što treba obuhvatiti jediničnom cijenom, a u betone ispod kote terena dodati dodatak za vodonepropusnost koji treba uračunati u cijenu</t>
  </si>
  <si>
    <t>betona. U cijenu m3 betona uračunati izvedbu i obradu kontaktnih površina svih radnih reški prilikom izvođenja armiranobetonskih radova. U cijenu uključiti premaz površine "starog" betona SN vezom( ili sličnim materijalom).
Sve radove izvoditi sukladno Tehničkom propisu za betonske konstrukcije (NN 139/09, 14/10, 125/10, 136/12); Tehničkom propisu za čelične konstrukcije (NN 112/08, 125/10, 73/12, 136/12); Tehničkom propisu za spregnute konstrukcije od čelika i betona (NN 119/09, 125/10, 136/12). Ugrađeni građevni proizvodi moraju udovoljavati zahtjevima Zakona o građevnim proizvodima (NN 76/13, 30/14); Tehničkom propisu o građevnim proizvodima (NN 33/10, 87/10, 146/10, 81/11,100/11-ispravak, 130/12, 81/13, 136/14, 119/15) i njima povezanim propisima.
Svaka izmjena u izvedbi armirano-betonske konstrukcije mora se izvesti u dogovoru sa</t>
  </si>
  <si>
    <t>statičarem i nadzornom službom. U protivnom izvoditelj snosi odgovornost za točnost radova. U svim betonskim i armirano-betonskim konstrukcijama treba prema nacrtima ostaviti sve otvore.
Radove izvoditi prema EU i HR standardima.</t>
  </si>
  <si>
    <t>A.III.1.</t>
  </si>
  <si>
    <t>Izrada manjih betonskih radova po nalogu</t>
  </si>
  <si>
    <t>Armirano betonski elementi manjih dimenzija. Betoniranje malih presjeka u dvostranoj oplati.
Uključivo :
- dobava, priprema, ugradnja i njega betona
Obračun po m3 ugrađenog betona.
- beton C 30/37</t>
  </si>
  <si>
    <t>beton</t>
  </si>
  <si>
    <t>m³</t>
  </si>
  <si>
    <t>oplata</t>
  </si>
  <si>
    <t>armatura</t>
  </si>
  <si>
    <t>kg</t>
  </si>
  <si>
    <t>A.III.2.</t>
  </si>
  <si>
    <t>Izrada i postava postolja klima uređaja</t>
  </si>
  <si>
    <t>Dobava i montaža AB postolja klima uređaja raznih dimenzija.
U cijenu stavke je uključen sav rad, materijal uključujući i postavu na ravni krov zgrade.</t>
  </si>
  <si>
    <t>betonska postolja</t>
  </si>
  <si>
    <t>BETONSKI I ARMIRANO BETONSKI RADOVI UKUPNO:</t>
  </si>
  <si>
    <t>A.IV.</t>
  </si>
  <si>
    <t>IZOLATERSKI RADOVI</t>
  </si>
  <si>
    <t>Ovi radovi obuhvaćaju sve vrste hidroizolacija, toplinskih i zvučnih izolacija.
Sva radovi moraju biti u skladu sa zakonski važećim pravilnicima i propisima u građevinarstvu te Hrvatskim normama:
− Zakon o gradnji
− Zakon o normizaciji
− Tehnički propis o uštedi toplinske energije i toplinskoj zaštiti u zgradama
− Zakon o tehničkim zahtjevima za proizvode i ocjeni suglasnosti (NN 158/03) i na
temelju čl. 20 tog zakona preuzeti pravilnici:
− Pravilnik o tehničkim normativima za projektiranje i izvođenje završnih radova u
građevinarstvu, Sl. list br. 21/90.
− Pravilnik o tehničkim mjerama i uvjetima za ugljikovodične vodozaštitne krovove i
terase, Sl. list br. 26/89., HRN U.F2.024.
− Pravilnik o tehničkim mjerama i uvjetima za nagibe krovnih ravnina, Sl. list br. 26/64.</t>
  </si>
  <si>
    <t>− Pravilnik o zaštiti na radu u građevinarstvu, Sl. list br. 42/68. radovi na krovovima,
− Pravilnik o tehničkim mjerama za ugljikovodične hidroizolacije, Sl. list br. 26/69.
Svi materijali koji se ugrađuju moraju biti sukladni onima specificiranima u Glavnog projektu te prema važećim propisima.</t>
  </si>
  <si>
    <t>A.IV.1.</t>
  </si>
  <si>
    <t>Dobava i postava podložnog  geotekstila 300 g/m2</t>
  </si>
  <si>
    <t>Dobava i postava podložnog geotekstila 300 g/m2 na bazi poliprpilena s preklopom od 10 cm , tipa kao Sika geotekstil 300 PP ili jednakovrijedan.Obračun po m2 ugrađenog materijala.</t>
  </si>
  <si>
    <t>A.IV.2.</t>
  </si>
  <si>
    <t>Dobava i postava hidroizolacije iz sintetičke membrane na bazi FPO-a</t>
  </si>
  <si>
    <t>Dobava i postava hidroizolacije iz sintetičke membrane na bazi FPO-a, armirana poliesterskim pletivom i tabilizirane staklenom mrežicom, UV stabilna, bež boje, debljine d= 1,8 mm, tip kao SARNAFIL TS 77-18 , boja siva ( RAL 7040) ili jednakovrijedno.
Membrana mora zadovoljavati klasu Bkrov(t1) prema EN 13501-1; otpornost na udarce tvrda podloga/meka podloga &gt;1000/≥1250mm ( prema EN 12691) ; otpornost na statičko opterećenje meka podloga/tvrda podloga ≥20,0kg (EN12 730); vlačna čvrstoća uzdužno ≥1000N/50mm ; vlačna čvrstoća poprećno ≥900N/50mm (EN 12311-2); otpornost na posmik-var ≥ 500 N/50 mm (EN 12317-2); paropropusnost μ= 150 000 (EN 19319); otpor na istezanje long./ trans.≥ 15% (EN 12311-2); otpor na kidanje long. 300 N/ trans.300 N (EN 12310-2);savijanje pri niskim tem.≤ -40 °C (EN 495-5).
Membrane se polažu i mehanički fiksiraju za</t>
  </si>
  <si>
    <t>podlogu, nehrđajućim vijcima s podložnom pločicom tipa kao Eurofast ili jednakovrijedanu skladu s proračunom proizvođača hidroizolacijske membrane (Jet-Stream, prema Eurocodu1). Spojevi se obrađuju toplinskim ili kemijskim putem sa širinom vara od min. 3 cm, preklop 12 cm, u skladu s propisanom tehnologijom od strane proizvođača membrane. Vanjski i unutarnji kutovi se trebaju dodatno ojačati sa gotovim elementima tipa kao Sarnafil T Corner ili jednakovrijedan. Obračun po m2.</t>
  </si>
  <si>
    <t>ravni krov tržnice</t>
  </si>
  <si>
    <t>ravni krov TC-a</t>
  </si>
  <si>
    <t>krov svjetlika tržnice</t>
  </si>
  <si>
    <t>sanacija vertikala odvodnje ravnog krova prema potrebi</t>
  </si>
  <si>
    <t>A.IV.3.</t>
  </si>
  <si>
    <t>Hidroizolacije iz sintetičke membrane na bazi FPO-a (krovovi kioska)</t>
  </si>
  <si>
    <t>Dobava i postava hidroizolacije iz sintetičke membrane na bazi FPO-a, armirana poliesterskim pletivom i stabilizirane staklenom mrežicom, UV stabilna, bež boje, debljine d= 1,8 mm, tip kao SARNAFIL TS 77-18 , boja siva ( RAL 7040) ili jednakovrijedno. (podkonstrukcija u stavci 1.11.)
Membrana mora zadovoljavati klasu Bkrov(t1) prema EN 13501-1; otpornost na udarce tvrda podloga/meka podloga &gt;1000/≥1250mm ( prema EN 12691) ; otpornost na statičko opterećenje meka podloga/tvrda podloga ≥20,0kg ( EN12 730); vlačna čvrstoća uzdužno ≥1000N/50mm ; vlačna čvrstoća poprećno ≥900N/50mm ( EN 12311-2); otpornost na posmik-var ≥ 500 N/50 mm (EN 12317-2); paropropusnost μ= 150 000 (EN 19319); otpor na istezanje long./ trans.≥ 15% (EN 12311-2); otpor na kidanje long. 300 N/ trans.300 N (EN 12310-2);savijanje pri niskim tem.≤ -40 °C (EN 495-5).
Membrane se polažu i mehanički fiksiraju za</t>
  </si>
  <si>
    <t>ravni krov kioska</t>
  </si>
  <si>
    <t>A.IV.4.</t>
  </si>
  <si>
    <t>Dobava i postava vertikalne hidroizolacije na vertikalama</t>
  </si>
  <si>
    <t>Dobava i postava vertikalne hidroizolacije na vertikalama iz sintetičke membrane na bazi FPO-a, armirana poliesterskim pletivom i stabilizirane staklenom mrežicom, UV stabilna, bež boje, debljine d= 1,8 mm, tip kao SARNAFIL TS 77-18 , boja siva ( RAL 7040) ili jednakovrijednog. Membrana se na podlogu parapetnog zida / svjetlarnika i sl. pričvršćuje i/ ili lijepi kontaktnim ljepilom iz sustava proizvođača membrane. Krajnji završetak HI membrane izvesti varenjem na kaširani limi iz sustava HI membrane ( obračunato u zasebnoj stavci). HI membranu u spoju sa vanjskim atikama krova prebaciti preko kape atike ( izvedene od kaširanog lima) ili vanjske okapnice ( od kaširanog lima). Obračun po m2 HI membrane.</t>
  </si>
  <si>
    <t>A.IV.5.</t>
  </si>
  <si>
    <t>Obrada detalja završetka HI membrane ugradnjom prijelazne FPO trake tipa kao Sarnafil Dilatec ER 300 ( r.š. 30,0cm) koja se jednim dijelom lijepi za podlogu (s epoksidim mortom Sikadur Combiflex Adhesive) , a drugim dijelom vari na FPO membranu u polju. Detalj primijeniti na svim spojevima tj. završecima FPO membrane gdje nije moguće ostvariti vertikalni završetak folije na visini od min. 15,0cm od kote završne obloge ( parapetni obodni zidovi , stolarija , metalna konstrukcija i sl.). Podlogu prije aplikacije Dilatec trake potrebno odmastiti i pripremiti za prihvat trake. Ugradnja Dilatec trake prema teh.listu proizvoda. Obračun po m1.</t>
  </si>
  <si>
    <t>A.IV.6.</t>
  </si>
  <si>
    <t>Dobava i ugradnja hidroizolacijske, sampoljepive prelazne trake zazavršetak HI mebrane na podštoku stolarije i sl. tipa kao SikaRoof Mulitape, r.š. 17 cm , u RAL 7040. Traka se lijepi se na prethodno očišćenu podlogu . Preko zalijepljne trake se ugrađuje kontinuirana pocinčana čelična šina tzv.Sarnabar. Preko sampoljepive prelazne trake zavarujemo HI membranu na bazi FPO-a iz sustava . Izvesti sve prema detalju Obračun po m1 ugrađene prelazne trake i kontinuirane Sarnabar šine .</t>
  </si>
  <si>
    <t>A.IV.7.</t>
  </si>
  <si>
    <t>Dobava i postava nearmirane hidroizolacijske membrane na bazi mekog TPO-a istog proizvođača za izradu dodatnog ojačanja detalja na već izvedenim membranama. Membrana tipa kao tipa kao Sarnafil T 66-15D ili jednkovrijedno. Obračun po m2 .</t>
  </si>
  <si>
    <t>A.IV.8.</t>
  </si>
  <si>
    <t>Dobava i postava specijalnih profila od galvaniziranog čeličnog lima</t>
  </si>
  <si>
    <t>Dobava i postava specijalnih profila od galvaniziranog čeličnog lima 0,6mm laminiranog sa slojem FPO membrane 1,1mm, tip kao Sarnafil FPO lim ili jednakovrijedan. Dodatno brtvljenje trajnoelastičnim kitom na bazi poliuretana tipa kao SikaHyflex 250 Facade ili jednakovrijednim, odgovarajućim temeljnim premazom i PE ispunom za fuge. Prema detalju iz projekta. Obračun po m1</t>
  </si>
  <si>
    <t>a) FPO lim uz pročelje zgrade i ventilacije - r.š. 20,0 cm</t>
  </si>
  <si>
    <t>b) FPO lim  - unutarnji prihvatni lim na atici, r.š. 25 cm</t>
  </si>
  <si>
    <t>c) FPO lim  - okapnica preko atike  , r.š. 20 cm</t>
  </si>
  <si>
    <t>A.IV.9.</t>
  </si>
  <si>
    <t>Dobava i montaža slivnika na bazi tvrdog FPO-a s pripadajućom zaštitno/kišnom rešetkom, sukladno norni HRN EN 1253. Slivnik jmotra biti dio cjelovitog sistema za ravne krovove. Obračun po komadu.</t>
  </si>
  <si>
    <t>a)Zidni kružni izljev, Ø 20 cm</t>
  </si>
  <si>
    <t>b) Okomiti podni jednostruki ,  Ø=20 cm</t>
  </si>
  <si>
    <t>A.IV.10.</t>
  </si>
  <si>
    <t>Obrada prodora cijevi ventilacije/odzrake i sl. kroz hidroizolaciju membranu upotrebom neramirane membrane iz sustava poroizvođača membrane tipa kao Sarnafil T 66-15D ili jednkovrijedno. Završetak se kita PU kitom i priteže nehrđajućom obujmicom. Obrada prodora Ø 20. Obračun po komadu.</t>
  </si>
  <si>
    <t>A.IV.11.</t>
  </si>
  <si>
    <t>Dobava i ugradnja hodne staze na bazi FPO-a tipa kao Sarnafil TG-20 WW ili jednkovrijedno . Staza se linijski zavaruje za hidroizolacijsku membranu na bazi FPO-a. a služi kao zaštita i označavanje prohodnih dijelova krova. Otporna na starenje, atmosferlije i UV zračenje. Ugraditi prema uputama proizvođača materijala.Obračun po m1.</t>
  </si>
  <si>
    <t>hodna staza</t>
  </si>
  <si>
    <t>podloga za betonska postolja rashladnih uređaja</t>
  </si>
  <si>
    <t>A.IV.12.</t>
  </si>
  <si>
    <t>Dobava i postava parne brane ravnog krova TC-a prema potrebi</t>
  </si>
  <si>
    <t>Dobava i postavljanje parne brane od Pe-Al folije 100gr/m²
koja se postavlja na očišćenu konstrukciju i podiže (2,0 cm)
iznad visine toplinske izolacije. Na svim prodorima i
završecima, potrebno ju je zabrtviti samoljepljivom trakom.
Obračun po m² razvijene površine parne brane
U cijenu stavke je uključen sav rad, materijal i transport.</t>
  </si>
  <si>
    <t>A.IV.13.</t>
  </si>
  <si>
    <t>Toplinska izolacija ravnog krova TC-a  (ako se ukaže potreba izričitima pisanim nalogom nadzornog inžinjera)</t>
  </si>
  <si>
    <t>Dobava, doprema i postavljanje toplinsko izolacijskih ploča od mineralne vune ukupne debljine 15 cm, dimenzija 60/120 cm ili sličnih dimenzija na ravnom krovu iznad grijanog dijela zgrade. Koeficijent toplinske provodljivosti HRN EN 12667:2002 ili jednakovrijedan λ = 0,039 W/mK, klasa negorivosti (reakcija na požar) HRN EN 13501-1:2019 ili jednakovrijedan = A1. Prilikom postavljanja ploča potrebno je paziti na pomak od minimalno 20 cm, odnosno prema preporuci proizvođača. Obračun po m2 postavljene termoizolacije, sa svim potrebnim materijalom i radom.</t>
  </si>
  <si>
    <t>TI - mineralna vuna - 16 cm</t>
  </si>
  <si>
    <t>TI - mineralna vuna - 18 cm</t>
  </si>
  <si>
    <t>A.IV.14.</t>
  </si>
  <si>
    <t>Dobava i postava vertikalne vodonepropusne, paropropusne folije</t>
  </si>
  <si>
    <t>Dobava i postavljanje folije na fasadu zelene tržnice gdje je projektom predviđena obloga vanjskog zida. Na svim prodorima i završecima, potrebno ju je zabrtviti samoljepljivom trakom.
Obračun po m² razvijene površine
U cijenu stavke je uključen sav rad, materijal i transport.</t>
  </si>
  <si>
    <t>vanjski zid zelene tržnice</t>
  </si>
  <si>
    <t>IZOLATERSKI RADOVI UKUPNO:</t>
  </si>
  <si>
    <t>A.V.</t>
  </si>
  <si>
    <t>KERAMIČARSKI RADOVI</t>
  </si>
  <si>
    <t>Opći uvjeti i napomene
Sastavni dio troškovnika su opći uvjeti dani u glavnom projektu.
Ugrađeni građevni proizvodi moraju udovoljavati zahtjevima Zakona o građevnim proizvodima (NN 76/13, 30/14); Tehničkom propisu o građevnim proizvodima (NN 33/10, 87/10, 146/10, 81/11,100/11-ispravak, 130/12, 81/13, 136/14, 119/15) i njima povezanim propisima.
U cijenu radova uključiti nabavu sveg materijala, utovar, prijevoz i istovar materijala, uskladištenje u skladište ili gradilišnu deponiju, kompletan rad sa kvalifikacijama radnika prema normativima za potrebne radove, sve horizontalne i vertikalne prijenose, potrebne radne skele, te sva razmjeravanja i obilježavanja.
Za sve materijale ponuditi min. 3 uzorka na odabir projektantu. Pretpostavka pločica bilo koje boje i monokromatska obrada kao tunte unite.</t>
  </si>
  <si>
    <t>Moguća je postava do 3 boje po prostoru.
Tip keramike koji treba nuditi za podne i zidne obloge je keramika I klase; ljepila mase za fugiranje kvalitete odgovarajuće uz keramiku. Uz opločenja obavezno nuditi sve odgovarajuće tipske rubne profile izgleda prema odredbi projektanta.
NAPOMENA:
Svi radovi su troškovnički obrađeni na način da je posebno iskazan materijal: dobava i dostava keramičkih pločica; a posebno je iskazan rad: stvarno zaljepljena površina.
1. Unutar materijala se naplačuje kompletna dobavljena keramika u istovjetnoj količini u kojoj je ista dobavljena i dostavljena na gradilište, uključivo i rezervna količina koja se ostavlja investitoru radi kasnijih možebitnih popravaka.
2. Unutar količine rada se naplačuje samo površina koja je stvarno ugrađena, uključivo ljepilo, fug masa, sav sitni potreban materijal i</t>
  </si>
  <si>
    <t>sve potrebno do potpunog završetka radova.
Radove izvoditi prema EU i HR standardima.</t>
  </si>
  <si>
    <t>A.V.1.</t>
  </si>
  <si>
    <t>Dobava i ugradnja primera na postojeće upojne podloge kao vezajući sloj između postojeće podloge i budućeg izravnavajućeg sloja. Obračun po m2 izvedenih radova.</t>
  </si>
  <si>
    <t>U cijenu stavke je uključen sav rad, materijal i transport.</t>
  </si>
  <si>
    <t>unutarnja stubišta</t>
  </si>
  <si>
    <t>A.V.2.</t>
  </si>
  <si>
    <t>Dobava i ugradnja izravnavajućeg sloja prema potrebi. Obračun po m2 izvedenih radova.</t>
  </si>
  <si>
    <t>A.V.3.</t>
  </si>
  <si>
    <t>Dobava materijala i ugradnja pločica na pod i stepenice</t>
  </si>
  <si>
    <t>Opločenje poda pločicama iz granitne keramike, u specijalnom ljepilu. Radovi se izvode u unutarnjim prostorijama: ulaznom hodniku i stepenicama. Pločice iz granitne keramike, protuklizne R11, polusjajne (satinato); otpornost prema habanju PEI 4, upijanje vode Ib. Položeno u propisano specijalno ljepilo po uputstvu proizvođača, na cementnu glazuru i masu za izravnanje. Fugirano specijalnom masom u boji po izboru projektanta. Vrsta i boja pločica, kao i način postavljanja po izboru projektanta.
Uključivo :
- dobavu, pripremu i ugradnju svega materijala
- Čiščenje podloge prije polaganja i odnos sveg otpadnog materijala
Obračun po m2 prema opisu iz općih uvjeta.Obračun po m2 izvedenih radova osim kanala, stepenica gdje je obračunska jedinica m1.Karakteristike: R 11 V4 (DIN 51130)</t>
  </si>
  <si>
    <t>stepenice (gazišta, čela) i podesti - rad</t>
  </si>
  <si>
    <t>stepenice (gazišta, čela) i podesti - pločice</t>
  </si>
  <si>
    <t>A.V.4.</t>
  </si>
  <si>
    <t>Dobava materijala i ugradnja sokla od keramičkih pločica (uskladiti sa stavkom podopolagačkih radova - izvedbe sokla epoxy premazom)</t>
  </si>
  <si>
    <t>ker. sokl pločice do 20 cm visine (ophod tržnice, 1. i 2. kat, stepenice)</t>
  </si>
  <si>
    <t>ker. sokl 120 cm visine Zelena tržnica</t>
  </si>
  <si>
    <t>A.V.5.</t>
  </si>
  <si>
    <t>Izvedba trajnoelastičnih fuga gdje je to potrebno.</t>
  </si>
  <si>
    <t>trajnoelastična fuga TC</t>
  </si>
  <si>
    <t>trajnoelastična fuga Zelena tržnica</t>
  </si>
  <si>
    <t>A.V.6.</t>
  </si>
  <si>
    <t>Dobava i ugradnja alu L profila</t>
  </si>
  <si>
    <t>Različiti prijelazni profili. Profiili kod ulaza u trgovačke prostore i slično.U cijenu stavke je uključen sav rad, materijal i transport.</t>
  </si>
  <si>
    <t>L profil</t>
  </si>
  <si>
    <t>A.V.7.</t>
  </si>
  <si>
    <t>Dobava i ugradnja alu profila za stepenice</t>
  </si>
  <si>
    <t>profil stepenica</t>
  </si>
  <si>
    <t>KERAMIČARSKI RADOVI UKUPNO:</t>
  </si>
  <si>
    <t>A.VI.</t>
  </si>
  <si>
    <t>BRAVARSKI RADOVI</t>
  </si>
  <si>
    <t>Opći uvjeti i napomene
Sastavni dio troškovnika su opći uvjeti dani u glavnom projektu.
Sve radove izvoditi sukladno Tehničkom propisu za prozore i vrata (NN 69/06). Ugrađeni građevni proizvodi moraju udovoljavati zahtjevima Zakona o građevnim proizvodima (NN 76/13, 30/14); Tehničkom propisu o građevnim proizvodima (NN 33/10, 87/10, 146/10, 81/11,100/11-ispravak, 130/12, 81/13, 136/14, 119/15) i njima povezanim propisima.
Prije izrade stavaka izvoditelj mora, prema shemama iz tehničke dokumentacije izvedbenog projekta, izraditi radioničke nacrte i detalje, statički račun po potrebi, te na njih dobiti suglasnost projektanta. Obavezno provjeriti sve mjere u naravi. Izvoditelj obvezan dati iosigurati trajni servis za kompletan proizvod i sve njegove komponente ( AL- profile, okov, ostakljenje, brtvljenje, rolete i sl.). U ponudu</t>
  </si>
  <si>
    <t>obvezno uključiti što dulju garanciju na izvedene radove i ugrađeni materijal.
Aluminijsku bravariju valja nuditi prema razrađenim tipovima specijaliziranih proizvođača, poštujući u svemu pozitivne tehničke propise, uputstva proizvođača, zahtjeve ovog opisa i opise stavaka troškovnika te priložene sheme stavaka. Sav ugrađeni materijal mora odgovarati zahtjevima ove tehničke dokumentacije i mora biti pravovaljano atestiran. Na izabrani tip i proizvođača bravarije treba obvezno dobiti suglasnost projektanta. Opisi stavaka daju minimalnu razinu zahtjevane kvalitete.
Ostakljenje i profili:
Staklo može biti prozirno, emajlirano ili reflektirajuće, prema opisu u pojedinoj stavci. Providna i neprovidna polja moraju na danjem svjetlu imati jednaki izgled. Puna polja (tj. dijelove gdje nosiva konstrukcija prolazi iza stavke) dodatno termoizolirati. Pri odabiru</t>
  </si>
  <si>
    <t>sustava fasadnih elemenata voditi računa o specifičnostima detalja i usklađenju otvaranja. Projektantski zahtjev je izvedba što tanjih okvira. U cijenu stavaka uključiti sav rad i materijal, potrebne skele i radne podeste, te svi utovari, istovari, prenosi i prijevozi.
Cijena stavke uključuje :
- dobavu, izradu i ugradnju kompletne stavke
- sav okov iz nehrđajućeg metala po izboru projektanta
- sva ostakljenja
- sav osnovni, pomoćni, spojni, brtveni, izolacijski i pričvrsni materijal
- svi opšavi i pokrovne limene letvice
- sve potrebne pokretne skele i platforme
- sav transport
- automatiku</t>
  </si>
  <si>
    <t>A.VI.1.</t>
  </si>
  <si>
    <t>Spušteni strop unutrašnjih prolaza trgovačkog centra</t>
  </si>
  <si>
    <t>Isporuka i montaža metalnog spuštenog stropa, tip Metal modular perforacija Mesh R25-12,5 0,7mm (ravni rub). Ploče su od pocinčanog čeličnog lima dimenzija 600x600x15mm, bez akustične ispune, u bijeloj boji, reakcije na požar A2 – s2, d0. Ploče se postavljaju na originalnu nosivu podkonstrukciju istog proizvođača, širine 24mm, bijele boje. Pozicija obuhvaća i rubni C profil sa potrebnim umetkom za učvršćivanje rubnih, rezanih ploča. Visina spuštanja do 50 cm. Ugradnja rasvjetnih tijela u strop, prema projektu instalacija, uključivo izmjeru, izrezivanje otvora i eventualno potrebna ojačanja u nosivoj konstrukciji stropa. Bušenje rupa za prolaz raznih vodova instalacija u dogovoru s izvoditeljem instalacija. Završni profil uz obodne stijene, koji pokriva rezane rubove ploča
Uključivo:
- sistem : kao Metal modular perforacija Mesh R25-12,5 0,7mm,</t>
  </si>
  <si>
    <t>dim 60x60 cm
- visina rada : 3,50 m
- visina ovješenja : 30-50 cm
- izradu radioničke dokumentacije
- dobavu, isporuka i montaža metalnog spuštenog stropa
- sav osnovni,pomoćni,spojni i pričvrsni materijal
- potrebne radne skele
Obračun po površini ugrađenog stropa, bez obzira na veličinu prostorije.</t>
  </si>
  <si>
    <t>- Alu ovješeni spušteni strop</t>
  </si>
  <si>
    <t>A.VI.2.</t>
  </si>
  <si>
    <t>Izrada "kape" od isteg metala - pozicija A</t>
  </si>
  <si>
    <t>Dobava i ugradnja plastificiranog istegnutog metala u boji. Izrađen od istegnutog metala kao Italfilm E45. Izrada bojane čelične podkonstrukcije od kvadratičnih cijevi profila 50x50 mm visine 150 cm na rasponu 100 cm i montaža na fasadu postojeće zgrade. Na njih je vijcima pričvršćena mreža od istegnuog metala kao Italfilm E45 visine 150 cm. Ukupna duljina konstrukcije 40 m (L=2.8+6+31 m, P=69 m2). U cijenu uračunata čelična podkonstrukcija, istegnuti metal, poklopnica od lima u istovjetnoj boji kao i istegnuti metal. Sav potreban pribor za ovješenje i skela prema potrebi.</t>
  </si>
  <si>
    <t>pozicija A</t>
  </si>
  <si>
    <t>A.VI.3.</t>
  </si>
  <si>
    <t>Izrada "kape" od isteg metala - pozicija B</t>
  </si>
  <si>
    <t>Dobava i ugradnja plastificiranog istegnutog metala u boji. Izrađen od istegnutog metala kao Italfilm E45. Izrada bojane čelične podkonstrukcije od kvadratičnih cijevi profila 50x50 mm visine 150 cm na rasponu 100 cm i montaža na fasadu postojeće zgrade. Na njih je vijcima pričvršćena mreža od istegnuog metala kao Italfilm E45 visine 150 cm. Ukupna duljina konstrukcije 33 m (L=2.8+2.8+27 m,P=58 m2). U cijenu uračunata čelična podkonstrukcija, istegnuti metal, poklopnica od lima u istovjetnoj boji kao i istegnuti metal. Sav potreban pribor za ovješenje i skela prema potrebi.</t>
  </si>
  <si>
    <t>A.VI.4.</t>
  </si>
  <si>
    <t>Izrada "kape" od isteg metala - pozicija C</t>
  </si>
  <si>
    <t>Dobava i ugradnja plastificiranog istegnutog metala u boji. Izrađen od istegnutog metala kao Italfilm E45. Izrada bojane čelične podkonstrukcije od kvadratičnih cijevi profila 50x50 mm visine 150 cm na rasponu 100 cm i montaža na fasadu postojeće zgrade. Na njih je vijcima pričvršćena mreža od istegnuog metala kao Italfilm E45 visine 150 cm. Ukupna duljina konstrukcije 33.5 m (L=5.9+3.4+2.2+22 m, P=65 m2). U cijenu uračunata čelična podkonstrukcija, istegnuti metal, poklopnica od lima u istovjetnoj boji kao i istegnuti metal. Sav potreban pribor za ovješenje i skela prema potrebi.</t>
  </si>
  <si>
    <t>pozicija C</t>
  </si>
  <si>
    <t>A.VI.5.</t>
  </si>
  <si>
    <t>Izrada "kape" od isteg metala - pozicija D</t>
  </si>
  <si>
    <t>Dobava i ugradnja plastificiranog istegnutog metala u boji. Izrađen od istegnutog metala kao Italfilm E45. Izrada bojane čelične podkonstrukcije od kvadratičnih cijevi profila 50x50 mm visine 150 cm na rasponu 100 cm i montaža na fasadu postojeće zgrade. Na njih je vijcima pričvršćena mreža od istegnuog metala kao Italfilm E45 visine 150 cm. Ukupna duljina konstrukcije 26,5 m (L=3.3+2.2+21 m, P=55 m2). U cijenu uračunata čelična podkonstrukcija, istegnuti metal, poklopnica od lima u istovjetnoj boji kao i istegnuti metal. Sav potreban pribor za ovješenje i skela prema potrebi.</t>
  </si>
  <si>
    <t>pozicija D</t>
  </si>
  <si>
    <t>A.VI.6.</t>
  </si>
  <si>
    <t>Izrada "kape" od isteg metala - pozicija E</t>
  </si>
  <si>
    <t>Dobava i ugradnja plastificiranog istegnutog metala u boji. Izrađen od istegnutog metala kao Italfilm E45. Izrada bojane čelične podkonstrukcije od kvadratičnih cijevi profila 50x50 mm visine 150 cm na rasponu 100 cm i montaža na fasadu postojeće zgrade. Na njih je vijcima pričvršćena mreža od istegnuog metala kao Italfilm E45 visine 150 cm. Ukupna duljina konstrukcije 33 m (L=5.9+3.4+2.2+22 m, P=65 m2). U cijenu uračunata čelična podkonstrukcija, istegnuti metal, poklopnica od lima u istovjetnoj boji kao i istegnuti metal. Sav potreban pribor za ovješenje i skela prema potrebi.</t>
  </si>
  <si>
    <t>pozicija E</t>
  </si>
  <si>
    <t>A.VI.7.</t>
  </si>
  <si>
    <t>Izrada "kape" od isteg metala - pozicija F</t>
  </si>
  <si>
    <t>Dobava i ugradnja plastificiranog istegnutog metala u boji. Izrađen od istegnutog metala kao Italfilm E45. Izrada bojane čelične podkonstrukcije od kvadratičnih cijevi profila 50x50 mm visine 150 cm na rasponu 100 cm i montaža na fasadu postojeće zgrade. Na njih je vijcima pričvršćena mreža od istegnuog metala kao Italfilm E45 visine 150 cm. Ukupna duljina konstrukcije 26 m (L=3.3+3.3+19 m, P=60 m2). U cijenu uračunata čelična podkonstrukcija, istegnuti metal, poklopnica od lima u istovjetnoj boji kao i istegnuti metal. Sav potreban pribor za ovješenje i skela prema potrebi.</t>
  </si>
  <si>
    <t>pozicija F</t>
  </si>
  <si>
    <t>A.VI.8.</t>
  </si>
  <si>
    <t>Izrada "kape" od isteg metala - pozicija G</t>
  </si>
  <si>
    <t>pozicija G</t>
  </si>
  <si>
    <t>A.VI.9.</t>
  </si>
  <si>
    <t>Zamjena polikarbonatnih ploča postojeće nadstrešnice ophoda</t>
  </si>
  <si>
    <t>Dobava i ugradnja ploča nadstrešnice ophoda tržnice dvoslojnim polikarbonatnim pločama (kao Lexanom Thermoclear Solar Control). Polikarbonat se postavlja na postojeću podkonstrukciju raspona 3 m u nagibu. Uzdužna podkonstrukicja svakih 1.2 m. Sve detalje pokrivanja izvesti prema tipskim detaljima proizvođača polikarbonatnih ploča. U cijenu su uključene vrijednosti svih radova i materijal uključivo završne elemente, trake za brtvljenje, silikon za brtvljenje, pričvrsni materijal. Radna skela je također u cijeni.
Uzorak dostaviti projektantu i investitoru na potvrdu.</t>
  </si>
  <si>
    <t>nadstrešnica</t>
  </si>
  <si>
    <t>A.VI.10.</t>
  </si>
  <si>
    <t>Zamjena ploča armiranog stakla pločama od polikarbonata prema potrebi</t>
  </si>
  <si>
    <t>Dobava u ugradnja ploča nadstrešnice ulaza tržnice dvoslojnim polikarbonatnim pločama (kao Lexanom Thermoclear Solar Control). Polikarbonat se postavlja na postojeću podkonstrukciju raspona 3 m u nagibu. Uzdužna podkonstrukicja svakih 1.2 m. Sve detalje pokrivanja izvesti prema tipskim detaljima proizvođača polikarbonatnih ploča. U cijenu su uključene vrijednosti svih radova i materijal uključivo završne elemente, trake za brtvljenje, silikon za brtvljenje, pričvrsni materijal. Radna skela je također u cijeni.
Uzorak dostaviti projektantu i investitoru na potvrdu.</t>
  </si>
  <si>
    <t>nadstrešnica velika P=46 m2</t>
  </si>
  <si>
    <t>nadstrešnica mala P=22 m2</t>
  </si>
  <si>
    <t>A.VI.11.</t>
  </si>
  <si>
    <t>Zamjena ili popravak postojeće nosive konstrukcije nadstrešnica ulaza i prolaza (ako se ukaže potreba izričitima pisanim nalogom nadzornog inžinjera)</t>
  </si>
  <si>
    <t>Zamjena pojedinih dijelova gdje su uočena veća oštećenja. Dimenzije i debljine postojećih profila se trebaju zadržati. U cijenu su uključene vrijednosti svih radova i materijal uključivo završne elemente, trake za brtvljenje, silikon za brtvljenje, pričvrsni materijal. Radna skela je također u cijeni.
Radioničke nacrte dostaviti projektantu i investitoru na potvrdu. Do pune gotovosti svih elemenata koji su zamijenjeni. Bojanje je zasebna stavka.</t>
  </si>
  <si>
    <t>popravak nadstrešnice</t>
  </si>
  <si>
    <t>A.VI.12.</t>
  </si>
  <si>
    <t>Izrada obloge timpana ulaza</t>
  </si>
  <si>
    <t>Dobava i postava plastificiranih mreža istegnutog metala na čeličnu podkonstrukciju ulaza. Postavljanje trokutastog timpana na prednju plohu s čeličnom podkonstrukcijom u boji prema izboru investitora. Istegnutog metala kao Italfilm E45 platificiran u boju prema izboru projektanta. Prema potrebi dodavanje mosnica radi nostivosti mreže.Opšav gornjeg ruba limomU cijenu su uključene vrijednosti svih radova, materijal, pričvrsni materijal i pribor, pripremni i završni radovi.. Visina timpana ulaza između 3.5 - 5.5 m. U cijenu uračunata i radna skela prema potrebi.</t>
  </si>
  <si>
    <t>trokutasti timpan od istegnutog metala veliki (690x290 cm, P=11.5m2)</t>
  </si>
  <si>
    <t>trokutasti timpan od istegnutog metala  mali (300x195 cm, P=4.5 m2)</t>
  </si>
  <si>
    <t>A.VI.13.</t>
  </si>
  <si>
    <t>Bojanje postojeće metalne konstrukcije</t>
  </si>
  <si>
    <t>Popravak postojeće podkonstrukcije izrađene od željeznih elemenata, kvadratičnih profila dim 50/50 mm. Elemente je potrebno očistiti i pobrusiti od stare boje koja se počela ljuštiti te obojati u RAL boju po izboru projektanta. U stavku ulazi sav rad i materijal, popravci i bojanje (svi standardni slojevi za metalne elemente i sve nužne antikorozivne zaštite). Radovi se vrše na visini od 3.5 m - 5.0 m te je u cijenu uračunata i skela. Na mjestima gdje je podkonstrukcija naslonjena na fasadu potrebno je boljati samo vidljive djelove, a fasadu zaštiti.</t>
  </si>
  <si>
    <t>bojanje metalne podkonstrukcije nadstrešnica</t>
  </si>
  <si>
    <t>bojanje metalne podkonstrukcije velikog ulaza 3x</t>
  </si>
  <si>
    <t>bojanje metalne podkonstrukcije malog ulaza 3x</t>
  </si>
  <si>
    <t>bojanje metalne podkonstrukcije svjetlika TC Jarun</t>
  </si>
  <si>
    <t>A.VI.14.</t>
  </si>
  <si>
    <t>Izrada obloge zidova svjetlika zelene tržnice</t>
  </si>
  <si>
    <t>Dobava i ugradnja plastificiranog istegnutog metala u boji. Izrađen od istegnutog metala kao Italfilm E45. Izrada bojane čelične podkonstrukcije od kvadratičnih cijevi profila 30x50 mm visine cca 150 cm na rasponu 100 cm i montaža na fasadu postojeće zgrade. Na njih je vijcima pričvršćena mreža od istegnuog metala kao Italfilm E45 visine 150 cm. Ukupna površina konstrukcije 166 m2. U cijenu uračunata čelična podkonstrukcija, istegnuti metal, poklopnica od lima u istovjetnoj boji kao i istegnuti metal. Sav potreban pribor za ovješenje i skela prema potrebi.</t>
  </si>
  <si>
    <t>svjetlik tržnice</t>
  </si>
  <si>
    <t>A.VI.15.</t>
  </si>
  <si>
    <t>Popravak okova prozora zelene tržnice</t>
  </si>
  <si>
    <t>Popravak okova prozora zelene tržnice. U cijeni sav materijal do potpune funkcionalnosti prozora. Obračun se vrši po kompletu prozorskog krila.</t>
  </si>
  <si>
    <t>prozorsko krilo</t>
  </si>
  <si>
    <t>A.VI.16.</t>
  </si>
  <si>
    <t>Izrada brisoleja s južne strane ostakljenja zelene tržnice</t>
  </si>
  <si>
    <t>Zaštita od sunca uz južne prozore s fiksnim brisolejima, postavljenih horizontalno. Lamela je u poprečnom presjeku dužine 23 cm sa prihvatom na zid s mogućim položajem lamela pod kutom od 45 do 90. Brisoleji se postavljaju na mjesta predviđena u projektu. Stavka uključuje sav potrebni pričvrsni materijal.</t>
  </si>
  <si>
    <t>brislej dimenzija 160x160 cm</t>
  </si>
  <si>
    <t>BRAVARSKI RADOVI UKUPNO:</t>
  </si>
  <si>
    <t>A.VII.</t>
  </si>
  <si>
    <t>LIČILAČKI RADOVI</t>
  </si>
  <si>
    <t>Opći uvjeti i napomene
Sastavni dio troškovnika su opći uvjeti dani u glavnom projektu.
Ugrađeni građevni proizvodi moraju udovoljavati zahtjevima Zakona o građevnim proizvodima (NN 76/13, 30/14); Tehničkom propisu o građevnim proizvodima (NN 33/10, 87/10, 146/10, 81/11,100/11-ispravak, 130/12, 81/13, 136/14, 119/15) i njima povezanim propisima.
U cijenu radova uključiti nabavu sveg materijala, utovar, prijevoz i istovar materijala, uskladištenje u skladište ili gradilišnu deponiju, kompletan rad sa kvalifikacijama radnika prema normativima za potrebne radove, sve horizontalne i vertikalne prijenose, potrebne radne skele, te sva razmjeravanja i obilježavanja.
Za ličenje svih površina kontaktirati projektanta da odabere boju prema RAL karti.
Radove izvoditi prema EU i HR standardima.</t>
  </si>
  <si>
    <t>A.VII.1.</t>
  </si>
  <si>
    <t>Bojanje AB stupova</t>
  </si>
  <si>
    <t>Bojanje AB stupova kvalitetnom akrilnom fasadnom bojom uz prethodnu impregnaciju te pranje površina miniwash uređajem. Sanacija pukotina prema potrebi. Visina stupa 420 cm.
U cijenu uključena rad, materijal i radna skela. Obračun po m² obrađene površine.</t>
  </si>
  <si>
    <t>Bojanje stupova ulaza</t>
  </si>
  <si>
    <t>A.VII.2.</t>
  </si>
  <si>
    <t>Bojanje unutarnjih zidova</t>
  </si>
  <si>
    <t>Bojanje zidova kvalitetnom akrilnom fasadnom bojom uz prethodnu impregnaciju i čišćenje prema potrebi. Sanacija pukotina prema potrebi. Visina zida 320 cm.
U cijenu uključena rad, materijal i radna skela. Obračun po m² obrađene površine.</t>
  </si>
  <si>
    <t>Bojanje unutarnjih zajedničkih zidova</t>
  </si>
  <si>
    <t>A.VII.3.</t>
  </si>
  <si>
    <t>Bojanje stropova</t>
  </si>
  <si>
    <t>Bojanje stropova kvalitetnom akrilnom fasadnom bojom uz prethodnu impregnaciju i čišćenje prema potrebi. Sanacija pukotina prema potrebi. Visina stropa do 300 cm.
U cijenu uključen rad, materijal i radna skela. Obračun po m² obrađene površine.</t>
  </si>
  <si>
    <t>Bojanje stropova zajedničkih prostora</t>
  </si>
  <si>
    <t>A.VII.4.</t>
  </si>
  <si>
    <t>Manji popravci bojanih površina</t>
  </si>
  <si>
    <t>Sanacija pukotina reparaturnim mortom prema potrebi.
U cijenu uključen rad, materijal i radna skela bez obzira na visinu. Obračun po m² obrađene površine.</t>
  </si>
  <si>
    <t>manji popravci</t>
  </si>
  <si>
    <t>LIČILAČKI RADOVI UKUPNO:</t>
  </si>
  <si>
    <t>A.VIII.</t>
  </si>
  <si>
    <t>LIMARSKI RADOVI</t>
  </si>
  <si>
    <t>Opći uvjeti i napomene
Sastavni dio troškovnika su opći uvjeti dani u glavnom projektu.
Ugrađeni građevni proizvodi moraju udovoljavati zahtjevima Zakona o građevnim proizvodima (NN 76/13, 30/14); Tehničkom propisu o građevnim proizvodima (NN 33/10, 87/10, 146/10, 81/11,100/11-ispravak, 130/12, 81/13, 136/14, 119/15) i njima povezanim propisima.
Materijali, proizvodi, oprema i radovi moraju biti izrađeni u skladu s normama i tehničkim propisima navedenim u projektnoj dokumentaciji. Ako nije navedena niti jedna norma obvezna je primjena odgovarajućih EN (europska norma). Ako se u međuvremenu neka norma ili propis stavi van snage, važit će zamjenjujuća norma ili propis.
Limarske radove valja nuditi prema razrađenim sustavima specijaliziranih proizvođača, poštujući u svemu zahtjeve iz ovog opisa i opisa stavaka troškovnika. Limarija na pročeljima treba biti</t>
  </si>
  <si>
    <t>usklađena s vrstom i bojom lima na pročeljima i krovu. Preporuka je da limariju radi isti izvođač koji izvodi oblogu fasada i pokrov. Dio limarije kao što su opšavi, okapi ili slično, što je vezano uz izvedbu i vrstu krova ili fasade obuhvaćena je u tim radovima.</t>
  </si>
  <si>
    <t>A.VIII.1.</t>
  </si>
  <si>
    <t>Oborinska odvodnja - vertikale krova svjetlika tržnice</t>
  </si>
  <si>
    <t>Dobava materijala, izrada i ugradnja kružne cijevi - vertikale ravnog krova (svjetlika tržnice) od lima debljine 0,6 mm, antikorozivno zaštićen, fi 10 cm. Vertikala je preko fasadnog kotlića spojena na horizontalni žlijeb, izrada fasadnog kotlića je također u cijeni ove stavke. Vertikala se spaja na postojeću ljevano željeznu cijev na ravnom krovu. U stavci predvidjeti i kapu za spoj s cijevi.
Duljina pojedine vertikale 3,0 m. POstoji 6 vertikala.
U stavci uključeni potrebni nosači, obujmice, prijelazni i zaključni elementi, koljena i izlazna koljena odnosno spojevi na internu kanalizaciju. U cijeni uključen sav potreban spojni i montažni pribor te rad do pune gotovosti. U cijenu uključena i cijena skele prema potrebi.
Obračun po komadu postavljene vertikale.</t>
  </si>
  <si>
    <t>vertikala odvodnje ukupna duljina</t>
  </si>
  <si>
    <t>A.VIII.2.</t>
  </si>
  <si>
    <t>Opšav svjetlika na prodoru kroz ravni krov (ako se ukaže potreba izričitima pisanim nalogom nadzornog inžinjera)</t>
  </si>
  <si>
    <t>Opšav prodora svjetlika kroz ravni krov. Materijal : AL- lim d=0,7 mm tvornički zaštićen dvokomponentnim napečenim lakom. Boja prema RAL-u po izboru projektanta. Opšav, r.š. 45 cm. Spone za donji rub opšava, iz traka AL-lima, širine 30 mm duljine po 10 cm, na razmaku od cca 25 cm. Ukupno 21 svjetlik, duljina pojedinog opšava cca 4m.
Uključivo:
- dobavu, pripremu i ugradnju
- propisno spajanje i učvršćenje lima, da se omogući dilatiranje
- propisno spajanje zavarivanjem i prijevojima
- ugradnja sloja krovne izolacije ispod lima
- ugradnju podmetača na spoju različitih metala da se spriječi elektroliza.</t>
  </si>
  <si>
    <t>Obračun po m1 postavljenog opšava</t>
  </si>
  <si>
    <t>A.VIII.3.</t>
  </si>
  <si>
    <t>Opšav ventilacija ravnog krova (ako se ukaže potreba izričitima pisanim nalogom nadzornog inžinjera)</t>
  </si>
  <si>
    <t>Opšav prodora zidanih/AB instalacijskih kanala i dimnjaka kroz ravni krov. Materijal : AL- lim d=0,7 mm tvornički zaštićen dvokomponentnim napečenim lakom. Boja prema RAL-u po izboru projektanta. Opšav, r.š. 40 cm. Spone za donji rub opšava, iz traka AL-lima, širine 30 mm duljine po 10 cm, na razmaku od cca 25 cm. Ukupno 36 ventilacijskih kanala, pojedinačna duljina 2.5 m.
Uključivo:
- dobavu, pripremu i ugradnju
- propisno spajanje i učvršćenje lima, da se omogući dilatiranje
- propisno spajanje zavarivanjem i prijevojima
- ugradnja sloja krovne izolacije ispod lima
- ugradnju podmetača na spoju različitih metala da se spriječi elektroliza.</t>
  </si>
  <si>
    <t>A.VIII.4.</t>
  </si>
  <si>
    <t>Obloga limom spoja nadozida ravnog krova i nadstrešnice od polikarbonata (ako se ukaže potreba izričitima pisanim nalogom nadzornog inžinjera)</t>
  </si>
  <si>
    <t>Opšav spoja atike i čelične nadstrešnice od polikarbonata. Opšav ruba AL-limom, r.š. 45 cm. Materijal : AL- lim d=1 mm tvornički zaštićen dvokomponentnim napečenim lakom. Boja prema RAL-u po izboru projektanta. Kuke iz plošnog aluminija učvršćene odgovarajućim vijkom s uloškom na razmaku od 40 cm. Potrebno uskladiti detalje opšava s detaljem nadstrešnice.
Uključivo:
- dobavu, pripremu i ugradnju
- propisno spajanje argonskim zavarivanjem i prijevojima
- učvršćenje lima, da se omogući dilatiranje
- ugradnja sloja krovne izolacije ispod lima
- ugradnju podmetača na spoju različitih metala da se spriječi elektroliza.
Obračun po m1 postavljenog opšava.</t>
  </si>
  <si>
    <t>opšava nadozida ravnog krova tržnice, TC, svjetlika</t>
  </si>
  <si>
    <t>opšav nadozida ravnog krova kioska</t>
  </si>
  <si>
    <t>A.VIII.5.</t>
  </si>
  <si>
    <t>Izrada odbojnika - obloge zidova prolaza zelene tržnice</t>
  </si>
  <si>
    <t>Dobava i ugradnja metalnih odbojnika prolaza . Izrađen od pocinčanog čeličnog lima. Izrada obloge od lima do visine 100 cm i montaža na zidove prolaza zelene tržnice. Pričvršćenje vijcima. Ukupna površina metala 50 m2. U cijenu uračunata pocinčani lim i sav pričvrsni materiljal do pune gotovosti.</t>
  </si>
  <si>
    <t>odbojnici zidova tržnice</t>
  </si>
  <si>
    <t>LIMARSKI RADOVI UKUPNO:</t>
  </si>
  <si>
    <t>A.IX.</t>
  </si>
  <si>
    <t>FASADERSKI RADOVI</t>
  </si>
  <si>
    <t>Sastavni dio troškovnika su opći uvjeti dani u glavnom projektu.
Ugrađeni građevni proizvodi moraju udovoljavati zahtjevima Zakona o građevnim proizvodima (NN 76/13, 30/14); Tehničkom propisu o građevnim proizvodima (NN 33/10, 87/10, 146/10, 81/11,100/11-ispravak, 130/12, 81/13, 136/14, 119/15) i njima povezanim propisima.
Materijali, proizvodi, oprema i radovi moraju biti izrađeni u skladu s normama i tehničkim propisima navedenim u projektnoj dokumentaciji. Ako nije navedena niti jedna norma obvezna je primjena odgovarajućih EN (europska norma). Ako se u međuvremenu neka norma ili propis stavi van snage, važit će zamjenjujuća norma ili propis.
Zidarsko-fasaderski radovi izvode se isključivo prema opisima stavaka troškovnika, kao i prema važećim propisima za ovu vrstu radova. Kvaliteta svog upotrebljenog materijala mora odgovarati propisima i važećim normama, što izvoditelj mora</t>
  </si>
  <si>
    <t>dokazati potrebnim atestima. Izvoditelj je dužan osigurati i zaštititi sve dijelove građevine na kojima se ne izvode radovi, radi sprečavanja oštećenja tokom izvedbe. Pojava svih oštećenja na dijelovima na kojima se ne izvode radovi ili koji su nastupili nepažnjom izvoditelja isti je dužan otkloniti o vlastitom trošku. Sav rad, sve komunikacije i sav transport vrši se isključivo s vanjske strane građevine, tj. preko skele.
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
Kvalitetu žbuke izvoditelj je dužan dokazati pribavljanjem stručnih nalaza i mišljenja Građevinskog instituta u Zagrebu. Spojeve stare i</t>
  </si>
  <si>
    <t>nove žbuke izvesti kvalitetno, tako da se nakon završne obrade ne primjećuju razlike između ploha ožbukanih starom i ploha ožbukanih novom žbukom, već da se nakon završnog sloja dobije jednoliki izgled površine. Za sve završne obrade na pročelju potrebno je izraditi uzorke koje prije početka izvođenja mora odobriti predstavnik investitora i nadzorni inžinjer investitora. Izrada uzoraka završne obrade uračunata je u jediničnu cijenu pojedine stavke i ne
obračunava se posebno.
Sve detalje izvedbe na pročelju potrebno je dogovoriti i na njih ishoditi suglasnost predstavnika investitora i nadzornog inžinjera, a prije pristupanja izvedbi radova. Obračun svih radova vršiti kako je tonaznačeno u opisu stavaka.
U jediničnu cijenu radova potrebno je obračunati:
- sve pripremne i završne radove,
- sav rad i materijal potreban za izvođenje</t>
  </si>
  <si>
    <t>pojedine stavke opisa,
- ispiranje i kvašenje površine zida,
- sav otežani rad na izvedbi profilacije,
- zaštita izvedenog dijela obrade pročelja,
- sav potrebni horizontalni i vertikalni transport, kao i transport do gradilišta,
- primjena svih mjera zaštite na radu,
- sve društvene obaveze.
Popis normativa za materijale koji se treba pridržavati:
- HRN B.C1. 030, B.C8.030. – građevinski gips
- HRN B.C1. 020, B.C8.042. – građevinsko vapno
- HRN B.C8.015, 022-026. – cement
- HRN B.C8.011. – portland cement
- HRN B.C8.030. – pijesak
- HRN U.M2.010., U.M2.012.
- mortovi
- HRN U.F2.010. – tehnički normativi za izvođenje fasaderskih radova.</t>
  </si>
  <si>
    <t>A.IX.1.</t>
  </si>
  <si>
    <t>Fasaderski radovi vanjskih zidova - čišćenje, sanacija i bojanje fasade</t>
  </si>
  <si>
    <t>Pranje cijele fasade (pozicije gdje je skinuta žbuka i pozicije gdje je postojeća žbuka) pod mlazom vode s pritiskom adekvatnim za postojeću podlogu u svrhu skidanja prašine i uklanjanja nečistoća, zakrpavanje svih pukotina u zidovima te izvedba armaturnog morta s postavom staklene mrežice u svježi mort, nakon sušenja cca 7 dana impregnacija i izvedba završne dekorativne žbuke, u tonu po izboru glavnog projektanta. Uključivo i zaštitu prozora i prostora u zgradi PVC folijom, horizontalni i vertikalni transport šute i materijala po gradi. Dobava materijala i izvedba završne dekorativne žbuke, u tonu po izboru glavnog projektanta.
Radove treba izvesti isključivo po uputama, koristeći materijale, alate i način izvođenja po tehnologiji proizvođača. Uključivo i zaštitu prozora i prostora u zgradi PVC folijom, horizontalni i vertikalni transport šute i materijala po gradilištu, prijenos i odvoz</t>
  </si>
  <si>
    <t>otpadnog materijala i šute na gradski deponij. Dobava materijala i izvedba završnog dekorativnog premaza, na bazi akrilatne smole, tipa kao Murexin Brilliant Colour ili sl.,u tonu po izboru glavnog projektanta. Stavka uključuje popravak manjih oštećenja (rupe od vijaka i sl.)
Radove treba izvesti isključivo po uputama, koristeći materijale, alate i način izvođenja po tehnologiji proizvođača
Stavka uključuje sav potreban rad i materijal. Obrada špaleta prozora i staklenih stijena nije obračunata zasebno. Otvori veličine do 3,00 m2 nisu odbijani. Kod otvora veličine veće od 3,00 m2 odbijana je površina iznad površine od 3,0 m2.
Za radove na visini do maksimalno 6 m u jediničnu cijenu je obračunata radna skela, a za ostalo fasadna skela je obračunata posebno.</t>
  </si>
  <si>
    <t>čišćenje, armiranje izvedba dekorativne fasade TC-a - zapad</t>
  </si>
  <si>
    <t>čišćenje, armiranje izvedba dekorativne fasade TC-a - istok</t>
  </si>
  <si>
    <t>čišćenje, armiranje izvedba dekorativne fasade TC-a - sjever</t>
  </si>
  <si>
    <t>čišćenje, armiranje izvedba dekorativne fasadeTC-a - jug</t>
  </si>
  <si>
    <t>čišćenje, armiranje izvedba dekorativne fasade 
- nadozid tržnice (4,35 m)</t>
  </si>
  <si>
    <t>čišćenje, armiranje izvedba dekorativne fasade 
- sjever tržnice (4,35 m)</t>
  </si>
  <si>
    <t>čišćenje, armiranje izvedba dekorativne fasade - kiosci</t>
  </si>
  <si>
    <t>čišćenje, armiranje izvedba dekorativne fasade - ulazi</t>
  </si>
  <si>
    <t>čišćenje, armiranje izvedba dekorativne fasade - centralni atrij</t>
  </si>
  <si>
    <t>FASADERSKI RADOVI UKUPNO:</t>
  </si>
  <si>
    <t>A.X.</t>
  </si>
  <si>
    <t>PODOPOLAGAČKI RADOVI</t>
  </si>
  <si>
    <t>Opći uvjeti i napomene
Sastavni dio troškovnika su opći uvjeti dani u glavnom projektu.
Ugrađeni građevni proizvodi moraju udovoljavati zahtjevima Zakona o građevnim proizvodima (NN 76/13, 30/14); Tehničkom propisu o građevnim proizvodima (NN 33/10, 87/10, 146/10, 81/11,100/11-ispravak, 130/12, 81/13, 136/14, 119/15) i njima povezanim propisima.
U cijenu radova uključiti nabavu sveg materijala, utovar, prijevoz i istovar materijala, uskladištenje u skladište ili gradilišnu deponiju, kompletan rad sa kvalifikacijama radnika prema normativima za potrebne radove, sve horizontalne i vertikalne prijenose, potrebne radne skele, te sva razmjeravanja i obilježavanja.
Lijevani pod - površina na koju se nanosi poliuretanski pod mora biti suha, čista, nosiva i bez prašine, masnoća ili ostataka cementnog</t>
  </si>
  <si>
    <t>mlijeka. Prije nanošenja završnog sloja, potrebno je izvesti odgovarajuću pripremu podloge – brušenje, usisavanje te nanošenje odgovarajućeg primera u skladu s tehničkom dokumentacijom proizvođača materijala.
Poliuretanski pod mora se nanositi u optimalnim temperaturnim i vlažnosnim uvjetima prema preporuci proizvođača. Debljina završnog sloja mora biti u skladu s projektnim zahtjevima , ravnomjerno nanesena bez zračnih džepova, pukotina ili odvajanja.
Rubovi uz zidove, instalacijske elemente ili dilatacije moraju biti izvedeni s fleksibilnim obrubima (npr. PU masa ili trake) kako bi se spriječilo pucanje.
Završna površina mora biti glatka, estetski ujednačena i otporna na abraziju, vlagu i kemikalije prema namjeni prostora. Nakon izvođenja poda, površinu je potrebno štititi do završetka radova u prostoru kako bi se spriječila</t>
  </si>
  <si>
    <t>mehanička oštećenja.
Za sve materijale ponuditi min. 3 uzorka na odabir projektantu. Pretpostavka parketa bilo koje boje.
Radove izvoditi prema EU i HR standardima.</t>
  </si>
  <si>
    <t>A.X.1.</t>
  </si>
  <si>
    <t>Nabava, dobava i ugradnja opločnika kao Domino</t>
  </si>
  <si>
    <t>Nabava, dobava i ugradnja betonskog opločnika tip opločnika Domino kombi, boja prema izboru projektanta, dvoslojni betonski opločnik debljine 5 cm, kvarcnog površinskog sloja, bez faze (ruba), u jednom redu palete Domino kombinirane forme je 0,90 m2 opločnika, miješano u 4 različita formata: 9 kom formata 15x15 cm, 7 kom formata 15x15 cm, 7 kom formata 25x15 cm, 5 kom formata 30x15 cm. Proizvod zadovoljava vlačnu čvrstoću cijepanjem veću od 3,6 MPa . Opločnik je hidrofobiziran i zadovoljava vlačnu čvrstoću na savijanje; upijanje vode razreda 2, oznake B; otpornost na mraz i sol razreda 3, oznake D; otpornost na habanje razreda 4, oznake I a sve prema normama kvalitete HRN EN 1338. Kvaliteta po normama kontrolirana dnevnim ispitivanjima u vlastitom laboratoriju na temelju kojih se izdaje Izjava o svojstvima.
Opločnici se postavljaju se na pripremljenu posteljicu od tucanika 4-8 mm u debljini 3-5 cm,</t>
  </si>
  <si>
    <t>na prethodno izvedenoj betonskoj podlozi koja nije predmet ove stavke. Opločenu površinu nabiti isključivo sa gumenim čekićem i ne nabijati vibropločom. Prije postave izvesti potrebne padove predviđene projektom. Fugiranje izvesti sa kvarcnim pijeskom granulacije 0,3-1,2 mm. U jediničnu cijenu uračunati sva potrebna rezanja, krojenja, fugiranje te završno čišćenje i sav rad, materijal i pribor do pune funkcionalnosti opločene površine. Obračun po m2.</t>
  </si>
  <si>
    <t>dobava</t>
  </si>
  <si>
    <t>postava</t>
  </si>
  <si>
    <t>A.X.2.</t>
  </si>
  <si>
    <t>Nabava, dobava i ugradnja kanalice za odvodnju sa rešetkom nosivosti A15:</t>
  </si>
  <si>
    <t>Nabava, doprema i ugradnja odvodne kanalice od polipropilena svijetle dimenzije 100x50 mm, duljine 1000 mm. Građevinska dimenzija kanalice je 125x67 mm, duljina 1000 mm. Kanalica ima otpornost na visoke temperature, soli, kiseline i lužine. Ima pripadajuću rešetku nosivosti 15 kN.
Postavlja se na betonskoj podlozi betonom klase C 12/15, (MB-15), u cijenu je uključena izvedba potrebnih temelja ispod kanalice. Rad i materijal i pribor do pune funkcionalnosti ugrađene kanalice. Obračun po m'.</t>
  </si>
  <si>
    <t>linearna kanalica</t>
  </si>
  <si>
    <t>A.X.3.</t>
  </si>
  <si>
    <t>Nabava, dobava i ugradnja metalnog rubnjaka</t>
  </si>
  <si>
    <t>Nabava, doprema i ugradnja metalnog rubnjaka kojem bi se odvajali novi opločnici od postojeće asfaltirane površine ili od drugih površina. Meatlni rubnjak L oblika 100x50 mm.
U cijenu su uračunati rad, materijal i pribor do pune funkcionalnosti ugrađenog rubnjaka. Obračun po m'.</t>
  </si>
  <si>
    <t>metalni rubnjak</t>
  </si>
  <si>
    <t>A.X.4.</t>
  </si>
  <si>
    <t>Izvedba lijevanog poda</t>
  </si>
  <si>
    <t>Priprema podloge dijamantnim brušenjem, a podloga zadovoljava parmetre: vlačna čvrstoća min. 1,5 N/mm², tlačna čvrstoća 25 N/mm², sadržaj vlage &lt; 4 % CM metodom, uključeni radovi sanacije eventualnih pukotina.
Dobava i ugradnja dvokomponentnog epoksidnog, debeloslojnog, obojanog, sjajnog i hrapavog podnog premaza kao sustav Sikafloor MultiDur EB-24. Nanosi se u tri do četiri sloja. Fuge iz podloge ne smiju se nazirati, što se postiže utapanjem armaturne mrežice u prvi sloj temeljnog premaza ili dodatnim slojevima temeljnog premaza i kvarcnog pijeska. Boja po odabiru projektanta.
Obračun po m2 površine.
Karakteristike:
- tvrdoća (Shore D) ~76 (DIN 53505)
- otpornost na udar ~10 Nm (SIO 6272)
- tlačna čvrstoća ~50 N/mm2 (EN 196-1)
- vlačna čvrstoća ~16 N/mm2 (EN 196-1)
- reakcija na požar: Bfl-S1 (DIN EN 13501-1)</t>
  </si>
  <si>
    <t>- čvrstoća prionjivosti: &gt;1,5 N/mm2 (ISO 4624)
- protukliznost R 11 V4 (DIN 51130)
- protukliznost R 12 V4 (DIN 51130) - zelena tržnica</t>
  </si>
  <si>
    <t>- pod zelene tržnice</t>
  </si>
  <si>
    <t>- pod prizemlja trgovačkog centra</t>
  </si>
  <si>
    <t>- pod 1. kata trgovačkog centra</t>
  </si>
  <si>
    <t>- pod 2. kata trgovačkog centra</t>
  </si>
  <si>
    <t>- grafika u različitoj boji prema šabloni</t>
  </si>
  <si>
    <t>A.X.5.</t>
  </si>
  <si>
    <t>Izvedba dilatacionih reški</t>
  </si>
  <si>
    <t>Strojno rezanje dilatacionih reški u predviđenom rasteru u debljini 1/3 debljine betonske ploče. Umetanje PE ispune u napravljenu dilataciju. Premazivanje bočnih stjenki s temeljnim premazom Sika Primer 3 N. Zapunjavanje dilatacionih reški u podu s jednokomponentnim poliuretanskim trajnoelastičnim brtvilom Sikaflex PRO 3 Purform.
Za radne i dilatacijske fuge u podovima za unutarnju i vanjsku primjenu na pješačkim i prometnim površinama. Na površinama u prehrambenoj industriji, postrojenjima za preradu vode, čistim i sterilnim protorima. Brtvilo mora biti kompatibilno sa sustavom poda.
Obračun po dužnom metru.
Karakteristike:
- zadovoljava HRN EN 15651-4 Klasa 25 HM
- zadovoljava HRN ISO 11600 F 25 HM
- EMICODE EC1 PLUS R, vrlo niska emisija
- ISEGA Certifikat za korištenje u kontaktu s prehrambenim proizvodima</t>
  </si>
  <si>
    <t>- zadovoljava BS 6920 (kontakt s pitkom vodom)
- LEED®EQc 4.1 - prolazi
- tvrdoća 28 (shore A , ISO 868)
- izduljenje pri lomu ~700 % (ISO 37)
- elastičnost ~90 % (ISO 7389)</t>
  </si>
  <si>
    <t>- dilatacione reške zelene tržnice</t>
  </si>
  <si>
    <t>- dilatacione prizemlja trgovačkog centra</t>
  </si>
  <si>
    <t>- dilatacione 1. kata trgovačkog centra</t>
  </si>
  <si>
    <t>- dilatacione 2. kata trgovačkog centra</t>
  </si>
  <si>
    <t>A.X.6.</t>
  </si>
  <si>
    <t>Izrada sokla od epoksidne smole (uskladiti količine sa stavkom keramičkog sokla)</t>
  </si>
  <si>
    <t>Sokl se izvodi od epoksidne smole u boji poda. Visina po želji projektanta. Izvedeni sokl mora biti kompatibilan sa sustavom poda.
Obračun po dužnom metru.
Proizvođač: Sika AG
Proizvod: Sikafloor MultiDur EB-24</t>
  </si>
  <si>
    <t>- sokl h=10 cm</t>
  </si>
  <si>
    <t>PODOPOLAGAČKI RADOVI UKUPNO:</t>
  </si>
  <si>
    <t>A.XI.</t>
  </si>
  <si>
    <t>RAZNO</t>
  </si>
  <si>
    <t>A.XI.1.</t>
  </si>
  <si>
    <t>Skela za fasadu tržnog centra</t>
  </si>
  <si>
    <t>Dobava, montaža i demontaža cijevne fasadne skele visine do 18,0 m’ sa svim potrebnim ukrućenjima i sidrenjima. Skelu izvesti prema "Pravilniku o zaštiti na radu u građevinarstvu". Bazna-radna ploha se izvodi od mosnica. U cijenu je uključena i postava na vanjski dio skele jutenih ili plastificiranih traka kao zaštite fasade od sunca, zaštite od pada predmeta, prašine i sl. Prije izvedbe izvoditelj je dužan izraditi projekt skele sa svim predvidivim mjerama sigurnosti kod postave, učvršćenja te osiguranja uvjeta za siguran rad i zaštitu radnika i prolaznika i odstaviti ga na pregled i ovjeru nadzornom inženjeru. Obračun po m2 vertikalne projekcije skele na fasadu, što znači da je površina skele na svakom pročelju može maksimalno biti jednaka površini pročelja ili manja od površine pročelja. Sva otežanja zbog postavljanja skele sa lijeve strane iznad krova postojeće zgrade treba uračunati u jediničnu cijenu</t>
  </si>
  <si>
    <t>stavke.Skela se postavlja na ravni krov prizemlja te treba predvidjeti zaštitu HI krova i rasporediti težinu da ne dođe do probijanja iste.</t>
  </si>
  <si>
    <t>- fasadna skela - zapad</t>
  </si>
  <si>
    <t>- fasadna skela - istok</t>
  </si>
  <si>
    <t>- fasadna skela - sjever</t>
  </si>
  <si>
    <t>- fasadna skela - jug</t>
  </si>
  <si>
    <t>- fasadna skela atrij (12 m)</t>
  </si>
  <si>
    <t>- fasadna skela ophod (4,35 m)</t>
  </si>
  <si>
    <t>A.XI.2.</t>
  </si>
  <si>
    <t>Sanacija drvene konstrukcije ravnog krova</t>
  </si>
  <si>
    <t>Prema potrebi izrada drvene konstrukcije ravnog krovišta iz piljene drvene građe od četinara II klase. Na podkonstrukciju se izvodi daščana oplata minimalne debljine 22 mm. Sve se postavlja na AB konstrukciju. Putem krova se ostvaruje pad vode prema slivnicima. U cijenu je uključena sva drvena građa, sav potreban okov spojeva i usidrenja te sav rad na prijenosu i izradi.</t>
  </si>
  <si>
    <t>a) ravni krov tržnice</t>
  </si>
  <si>
    <t>A.XI.3.</t>
  </si>
  <si>
    <t>Zamjena ili popravak postojećih krovova natkrivenih terasa</t>
  </si>
  <si>
    <t>Zamjena pojedinih dijelova gdje su uočena veća oštećenja. Izrada čelične podkonstrukcije i pokrov od OSB ploča. U cijenu su uključene vrijednosti svih radova i materijal uključivo završne elemente, trake za brtvljenje, silikon za brtvljenje, pričvrsni materijal.
Na metalnu podkonstrukciju se izvodi daščana oplata minimalne debljine 22 mm. Sve se pričvršćuje u postojeću na AB konstrukciju kioska. Putem krova se ostvaruje pad vode prema slivnicima. U cijenu je uključena sva drvena građa, sav potreban okov spojeva i usidrenja te sav rad na prijenosu i izradi.
Radovi hidroizolacije su obrađeni u stavci 1.4.3.
Radna skela je također u cijeni. Sve prema izvedbenom projektu.
Radioničke nacrte dostaviti projektantu i investitoru na potvrdu. Do pune gotovosti svih elemenata koji su zamijenjeni.</t>
  </si>
  <si>
    <t>konstrukcija krovova terasa</t>
  </si>
  <si>
    <t>A.XI.4.</t>
  </si>
  <si>
    <t>Sanacija kanalizacijskih i vodovodnih cijevi sanitarija</t>
  </si>
  <si>
    <t>Razvod kanlizacijskih i vodovodnih cijevi - zamjena cijevi prema postojećem stanju, a sve prema dogovoru s investitorom.</t>
  </si>
  <si>
    <t>a) sanitarije prizemlja (40 m2)</t>
  </si>
  <si>
    <t>b) sanitarije prizemlja (30 m2)</t>
  </si>
  <si>
    <t>A.XI.5.</t>
  </si>
  <si>
    <t>Sanacija betonskog zidića i završna obrada akrilnom žbukom</t>
  </si>
  <si>
    <t>Sanacija betonske površine visine cca 50 cm, uključujući mehaničko čišćenje, uklanjanje slaboprianjajućih dijelova, eventualnu lokalnu popravku reparaturnim mortom, nanošenje impregnacijskog premaza (primer) i završna obrada dekorativnom akrilnom žbukom (kao Teraplast), granulacije 1.5 mm, u tonu po izboru investitora. U cijenu je uključena sva potrebna priprema, zaštita okolnih površina i sav utrošeni materijal i rad.</t>
  </si>
  <si>
    <t>- betonski zidići</t>
  </si>
  <si>
    <t>A.XI.6.</t>
  </si>
  <si>
    <t>Nabava i montaža logotipa i natpisa</t>
  </si>
  <si>
    <t>Rad obuhvaća nabavu i montažu elemenata.
U cijenu stavke je uključen sav rad, materijal i transport.
Obračun količina po komadu.</t>
  </si>
  <si>
    <t>nabava i montaža logotipa i natpisa</t>
  </si>
  <si>
    <t>A.XI.7.</t>
  </si>
  <si>
    <t>Nabava i montaža klupica</t>
  </si>
  <si>
    <t>Rad obuhvaća nabavu i montažu elemenata na betonske zidiće visine 40 cm.
U cijenu stavke je uključen sav rad, materijal i transport.
Obračun količina po komadu.</t>
  </si>
  <si>
    <t>nabava i montaža klupa</t>
  </si>
  <si>
    <t>A.XI.8.</t>
  </si>
  <si>
    <t>Nabava i montaža koševa za smeće</t>
  </si>
  <si>
    <t>Rad obuhvaća nabavu i montažu odgovarajućih koševa za smeće.
U cijenu stavke je uključen sav rad, materijal i transport.
Obračun količina po komadu.</t>
  </si>
  <si>
    <t>nabava i montaža koševa za smeće</t>
  </si>
  <si>
    <t>A.XI.9.</t>
  </si>
  <si>
    <t>Nabava i montaža kupola</t>
  </si>
  <si>
    <t>Izrada, dobava i montaža svjetlosne kupole tip: "kupola 44 Mbm-Plast" za prozračivanje izrađene od 2-strukog stakla U = 2,7 m2K sa gornjim
polikarbonatskim slojem otpornim na tuču. Dimenzija kupole N=76x76 cm, građevinski otvor K=120x120 cm.
Kupola se montira na izolirani poliesterski nastavni vijenac visine 30 cm
s aluminijskim okvirom. (demontaža i ekološko zbrinjavanje starih kupola uključeno u cijenu stavke)
Obračun količina po komadu.</t>
  </si>
  <si>
    <t>nabava i montaža kupole</t>
  </si>
  <si>
    <t>A.XI.10.</t>
  </si>
  <si>
    <t>Dobava i montaža folije za zaštitu od sunca (ako se ukaže potreba izričitima pisanim nalogom nadzornog inžinjera)</t>
  </si>
  <si>
    <t>Dobava i montaža folije. Sav pomoćni materijal uračunati u cijenu.</t>
  </si>
  <si>
    <t>Dobava i montaža folije</t>
  </si>
  <si>
    <t>A.XI.11.</t>
  </si>
  <si>
    <t>Ugradnja vodomjernih okana i ventila</t>
  </si>
  <si>
    <t>Dobava i izrada vodomjernog okna od betona c25/30 komplet s cjelokupnom armaturom u vodomjernom oknu s kuglastim ventilima ispred i iza vodomjera i svi potrebni fitinzi za čelične pocinčane cijevi. U cijeni uključeni svi potrebni priključci, kao i metalni poklopac. U cijeni i spajanje na postojeću vodovodnu mrežu.</t>
  </si>
  <si>
    <t>RAZNO UKUPNO:</t>
  </si>
  <si>
    <t>GRAĐEVINSKI I OBRTNIČKI RADOVI UKUPNO:</t>
  </si>
  <si>
    <t>B.</t>
  </si>
  <si>
    <t>INSTALATERSKI RADOVI</t>
  </si>
  <si>
    <t>B.I.</t>
  </si>
  <si>
    <t>ELEKTRIČARSKI RADOVI</t>
  </si>
  <si>
    <t>Ovi opći uvjeti mijenjaju se ili nadopunjuju opisom pojedine stavke troškovnika.</t>
  </si>
  <si>
    <t>B.I.1.</t>
  </si>
  <si>
    <t>KABELSKE STAZE I KABELI</t>
  </si>
  <si>
    <t>NAPOMENA:
Prije narudžbe izmjeriti stvarne dužine krugova.
Za višežilne kabele koristiti boje izolacije žila prema hrvatskim normama.</t>
  </si>
  <si>
    <t>B.I.1.1.</t>
  </si>
  <si>
    <t>Dobava i polaganje kabela u zaštitne cijevi, obujmice ili na kabelske trase</t>
  </si>
  <si>
    <t>Dobava i polaganje kabela u zaštitne cijevi, obujmice ili na kabelske trase. Uvod kabela u razdjelnik, električko spajanje kabela (izrada zaglavaka), za kabele glavnog energetskog razvoda. Uključene odgovarajuće stopice, obujmice za mehaničko rasterečenje kabela na usponskim trasama i u razdjelniku, kao i sav ostali pribor</t>
  </si>
  <si>
    <t>NYY 3x1,5 mm2</t>
  </si>
  <si>
    <t>NYY 3x2,5 mm2</t>
  </si>
  <si>
    <t>YSLY 2x1 mm2</t>
  </si>
  <si>
    <t>YSLY 7x1,5 mm2</t>
  </si>
  <si>
    <t>B.I.1.2.</t>
  </si>
  <si>
    <t>Izvedba instalacije izjednačenja potencijala i uzemljenja sa dobavom, ugradnjom i spajanjem.</t>
  </si>
  <si>
    <t>Vod P-Y-16mm2 / PSC Ø23mm. Komplet sa PSC.</t>
  </si>
  <si>
    <t>Vod P-Y-10mm2 / PSC Ø16mm. Komplet sa PSC.</t>
  </si>
  <si>
    <t>Vod P-Y-6mm2 / PSC Ø13,5mm. Komplet sa PSC.</t>
  </si>
  <si>
    <t>Trakaste obujmice za uzemljenje, spojevi vijcima ili na drugi način.</t>
  </si>
  <si>
    <t>B.I.1.3.</t>
  </si>
  <si>
    <t>Dobava i ugradnja tvrde samogasive plastične cijevi, (TSPC)
cijevi sa smanjenim udjelom korozivnih elemenata
polaganje na obujmice po betonskim stropovima i zidovima, te u prostorima spuštenih stropova,
komplet sa obujmicama, vijcima, tiplama.</t>
  </si>
  <si>
    <t>TSPC promjera DN 16 mm.</t>
  </si>
  <si>
    <t>TSPC promjera DN 20 mm.</t>
  </si>
  <si>
    <t>B.I.1.4.</t>
  </si>
  <si>
    <t>Dobava i ugradnja samogasive bezhalogenske savitljive cijevi (SHF-SC) za ugradnju pod žbuku u gipsane pregrade i sl. mehaničke čvrstoće &gt;=320N/5cm
cijevi sa smanjenim udjelom korozivnih elemenata
komplet sa izradom utora, montažnim i razvodnim kutijama i ostalim priborom</t>
  </si>
  <si>
    <t>S-PSC promjera DN 16 mm</t>
  </si>
  <si>
    <t>S-PSC promjera DN 20 mm</t>
  </si>
  <si>
    <t>B.I.1.5.</t>
  </si>
  <si>
    <t>Dobava i montaža perforirane, pocinčane kabelske police</t>
  </si>
  <si>
    <t>Dobava i montaža perforirane, pocinčane kabelske police niže specificiranih dimenzija i nosivosti s integriranom spojnicom i izjednačenjem potencijala, uključujući zidne ili stropne nosače.
Stavkama je obuhvaćena dobava elemenata, doprema na gradilište, razmjeravanje, rezanje, priprema podloge za montažu i montaža elemenata.
Za horizontalna i vertikalna skretanja te račvanja koristiti tipske tvorničke elemente. Spajanje izvoditi sa tipskim tvorničkim elementima. U dužnom metru staze uključeni su svi potrebni elementi, vijci i tiple, konzole, ovjesni pribor, a prema potrebnoj nosivosti!
Kabele u kanalima uredno složiti, a na vertikalnim spustevima propisno pričvrstiti.</t>
  </si>
  <si>
    <t>Kabelska polica 3000x200x60 mm (dxšxv)</t>
  </si>
  <si>
    <t>Pregradni L profili za kabelske police dimenzija 2995x60x0.75 mm</t>
  </si>
  <si>
    <t>KABELSKE STAZE I KABELI UKUPNO:</t>
  </si>
  <si>
    <t>B.I.2.</t>
  </si>
  <si>
    <t>RAZDJELNICI</t>
  </si>
  <si>
    <t>U stavkama razdjelnika obuhvaćeno je:
Izrada dobava i doprema na gradilište razdjelnika,
sukladno HRN EN 61439
Ugradnja (montaža) razdjelnika, te spajanje razdjelnika.
Dobava, ugradnja i spajanje sve potrebne i specificirane opreme.
Ugraditi potrebne uvodnice, stezaljke, oznake, natpisne pločice.
Izvesti kompletno ožičenje razdjelnika.
Postaviti oznake na krajeve vodiča (kod stezaljki) .
Svi razdjelnici i paneli moraju imati sabirnicu nule i sabirnicu zemlje. Pod jednu stezaljku smije se postaviti samo jedan vodič.
Automatski osigurači (zaštitne sklopke) moraju biti za rasklopne struje minimalno Ik3=10kA.
Sabirnice i prekidači moraju biti za rasklopnu struju definiranu kod pojedinog razdjelnika</t>
  </si>
  <si>
    <t>Rastalni osigurači moraju imati rastalne uloške tipa gL i gG. Na njima mora biti oznaka tipa, nazivna struja, nazivni napon i ime proizvođača.
Automatski osigurači moraju imati karakteristiku okidanja B ili C (vidi shemu).
Vrstu elemenata birati tako da se mogu montirati na DIN nosač, da su modularni širine modula 17,5 mm. Vidljivi dio elemenata mora biti visine kao automatski osigurač (45mm).
Razdjelnik na gradilište mora biti dopremljen sa zaštitom (najlon kartonska ambalaža).
Kod ugradnje, razdjelnik zaštititi tako da se ne ošteti kod žbukanja i farbanja zida.
Uz razdjelnik treba biti izdan tvornički protokol o ispitivanju u skladu sa hrvatskim propisima.
Uz razdjelnik isporučiti shemu izvedenog stanja. Shemu postaviti u najlon vrećicu u odgovarajuću pregradu (nosač sheme).
Razdjelnik mora imati ime proizvođača, tvornički broj i oznaku prema nacrtu.</t>
  </si>
  <si>
    <t>Natpisne pločice su sa trajno ugraviranim natpisom</t>
  </si>
  <si>
    <t>B.I.2.1.</t>
  </si>
  <si>
    <t>Razdjelnik +GR-ZP
Dobava, montaža i spajanje sljedeće niskonaponske sklopne opreme u postojeći razdjelnik:</t>
  </si>
  <si>
    <t>FID strujna zaštitna sklopka 4p, 25/0,03 A</t>
  </si>
  <si>
    <t>Minijaturni automatski prekidač, B6A, 1P, 
Icu=10kA kod 415V AC prema IEC/EN 60947-2,</t>
  </si>
  <si>
    <t>Minijaturni automatski prekidač, C6A, 1P, 
Icu=10kA kod 415V AC prema IEC/EN 60947-2,</t>
  </si>
  <si>
    <t>Minijaturni automatski prekidač, C10A, 1P, 
Icu=10kA kod 415V AC prema IEC/EN 60947-2,</t>
  </si>
  <si>
    <t>Digitalni uklopni sat, sa senzorom osvjetljenja, 230V, 1 NO/NC</t>
  </si>
  <si>
    <t>Instalacijski sklopnik, 230VAC, 1NO, 20A</t>
  </si>
  <si>
    <t>sva potrebna montažna i spojna oprema potrebna za ugradnju specificirane opreme u ormar do njegove pune fukcionalnosti; sabirnice, igličaste sabirnice, redne stezaljke, sabirnice nule i zemlje, spojni vodovi, plastične kanalice, označavanje, funkcionalno ispitivanje prije isporuke, atesti, ispitni protokol, korisnička dokumentacija te ostali potrebni sitni spojni i montažni materijal i pribor do pune funkcionalnosti ormara.</t>
  </si>
  <si>
    <t>Razdjelnik +GR-ZP - ukupno</t>
  </si>
  <si>
    <t>B.I.2.2.</t>
  </si>
  <si>
    <t>Razdjelnik +RZP-1
Dobava, montaža i spajanje sljedeće niskonaponske sklopne opreme u postojeći razdjelnik:</t>
  </si>
  <si>
    <t>Digitalni uklopni sat, 230V, 1 NO</t>
  </si>
  <si>
    <t>Razdjelnik +RZP-1 - ukupno</t>
  </si>
  <si>
    <t>B.I.2.3.</t>
  </si>
  <si>
    <t>Razdjelnik +RZP-2
Dobava, montaža i spajanje sljedeće niskonaponske sklopne opreme u postojeći razdjelnik:</t>
  </si>
  <si>
    <t>Razdjelnik +RZP-2 - ukupno</t>
  </si>
  <si>
    <t>B.I.2.4.</t>
  </si>
  <si>
    <t>Upravljački tablo rasvjete
Dobava, montaža i spajanje upravljačkog tabloa rasvjete izrađenog iz lima sive boje, IP55. Razdjelnik je zidne izvedbe, dimenzija 600x600x210 (VxŠxD).
Ormar je opremljen bravicom na vratima, te nosačem za jednopolnu shemu i sastavljen je od sljedeće sklopne opreme:</t>
  </si>
  <si>
    <t>Gebenasta sklopka 0-1 za upravljanje rasvjetom glavne tržnice, 1P, 20A za montažu na vrata.</t>
  </si>
  <si>
    <t>Gebenasta sklopka 1-0-2 za upravljanje nadstrešnica, 1P, 20A za montažu na vrata.</t>
  </si>
  <si>
    <t>Upravljački tablo rasvjete - ukupno</t>
  </si>
  <si>
    <t>RAZDJELNICI UKUPNO:</t>
  </si>
  <si>
    <t>B.I.3.</t>
  </si>
  <si>
    <t>RASVJETA</t>
  </si>
  <si>
    <t>B.I.3.1.</t>
  </si>
  <si>
    <t>Odspajanje i demontaža postojećih svjetiljki</t>
  </si>
  <si>
    <t>B.I.3.2.</t>
  </si>
  <si>
    <t>Rasvjeta tržnog centra</t>
  </si>
  <si>
    <t>Dobava, montaža i spajanje svjetiljki</t>
  </si>
  <si>
    <t>Dobava, montaža i spajanje ovjesne LED svjetiljke, plastično kućište, dimenzije bez nosača Ø69x1534mm(±5%), opalni PMMA difuzor, snaga svjetiljke maksimalno 54W, svjetlosni tok svjetiljke minimalno 7000lm, korelirana temperatura nijanse bijelog svjetla 4000K, indeks uzvrata boje minimalno 80, standardna devijacija boje svjetla (SDCM) maksimalno 3, temperaturno područje rada od -20˚C do +40˚C, zaštite IP69K, IK06, električna klasa I, životni vijek svjetiljke minimalno 50.000 sati pri 80% svjetlosnog toka, svjetiljka treba imati ENEC certifikat i izjavu za potvrđivanje CE znaka.
Oznaka u nacrtu: S1
Tip: ____________________________________
Proizvođač: _____________________________</t>
  </si>
  <si>
    <t>Dobava, montaža i spajanje ovjesne LED svjetiljke, polikarbonatno kućište i difuzor, dimenzije bez nosača 1515x80x76mm(±5%), snaga svjetiljke maksimalno 42.9W, svjetlosni tok svjetiljke minimalno 6000lm, korelirana temperatura nijanse bijelog svjetla 4000K, indeks uzvrata boje minimalno 80, standardna devijacija boje svjetla (SDCM) maksimalno 3, zaštite IP65, IK08, električna klasa I, životni vijek svjetiljke minimalno 100.000 sati pri 70% svjetlosnog toka, svjetiljka treba imati ENEC certifikat i izjavu za potvrđivanje CE znaka.
Oznaka u nacrtu: S2
Tip: ____________________________________
Proizvođač: _____________________________</t>
  </si>
  <si>
    <t>Dobava, montaža i spajanje ugradne LED svjetiljke, aluminijsko kućište, dimenzije Ø220x60mm(±5%), snaga svjetiljke maksimalno 20W, svjetlosni tok svjetiljke minimalno 2500lm, s optikom protiv bliještanja (UGR&lt;19), korelirana temperatura nijanse bijelog svjetla 4000K, indeks uzvrata boje minimalno 80, standardna devijacija boje svjetla (SDCM) maksimalno 3, temperaturno područje rada od -20˚C do +40˚C, zaštite IP65, IK03, električna klasa II, životni vijek svjetiljke minimalno 100.000 sati pri 80% svjetlosnog toka, svjetiljka treba imati izjavu za potvrđivanje CE znaka.
Oznaka u nacrtu: S3
Tip: ____________________________________
Proizvođač: _____________________________</t>
  </si>
  <si>
    <t>Dobava, montaža i spajanje nadgradne zidne LED svjetiljke, aluminijsko kućište, dimenzije 1000x105x91mm (±5%), stakleni difuzor, snaga svjetiljke maksimalno 32.5 W, svjetlosni tok svjetiljke minimalno 2165lm, asimetrična distribucija svjetla kroz dva otvora (gore i dolje), korelirana temperatura nijanse bijelog svjetla 4000K, indeks uzvrata boje minimalno 80, zaštita IP66, IK04, električna klasa I, životni vijek minimalno 50.000 sati pri 80% svjetlosnog toka.
Oznaka u nacrtu: S4
Tip: ____________________________________
Proizvođač: _____________________________</t>
  </si>
  <si>
    <t>Dobava, montaža i spajanje nadgradne zidne LED svjetiljke, aluminijsko kućište, dimenzije 1000x105x91mm (±5%), stakleni difuzor, snaga svjetiljke maksimalno 32.5 W, svjetlosni tok svjetiljke minimalno 2165lm, asimetrična distribucija svjetla kroz jedan otvor (gore), korelirana temperatura nijanse bijelog svjetla 4000K, indeks uzvrata boje minimalno 80, zaštita IP66, IK04, električna klasa I, životni vijek minimalno 50.000 sati pri 80% svjetlosnog toka.
Oznaka u nacrtu: S5
Tip: ____________________________________
Proizvođač: _____________________________</t>
  </si>
  <si>
    <t>B.I.3.3.</t>
  </si>
  <si>
    <t xml:space="preserve">Dobava, montaža i spajanje sigurnosnih svjetiljki </t>
  </si>
  <si>
    <t>Dobava, montaža i spajanje ugradne sigurnosne svjetiljke, kućište napravljeno od bijeloga polikarbonata. Dimenzije 270x119x49mm (±5%). Stupanj zaštite svjetiljke je IP65/IK04 u skladu sa standardom EN 60598 (s primjenjivim dijelovima standarda) ili jednakovrijedno. Svjetiljka namjenjena za radni napon 220/240VAC, 50/60Hz. Svjetiljka primjerena za rad u trajnom i pripravnom spoju. Svjetiljka primjerena za rad na temperaturi okoline od +5°C do +40°C. Izvor svjetlosti je LED traka, efektivnog svjetlosnog toka minimalno 100lm. Autonomija svjetiljke 3h. Svjetiljka treba imati ENEC certifikat i oznaku za potvrđivanje CE znaka
Oznaka u nacrtu: EM1
Tip: _______________________________________
Proizvođač: ________________________________</t>
  </si>
  <si>
    <t>Dobava, montaža i spajanje nadgradne sigurnosne svjetiljke, kućište napravljeno od bijeloga polikarbonata. Dimenzije 270x119x49mm (±5%). Stupanj zaštite svjetiljke je IP65/IK07 u skladu sa standardom EN 60598 (s primjenjivim dijelovima standarda) ili jednakovrijedno. Svjetiljka namjenjena za radni napon 220/240VAC, 50/60Hz. Svjetiljka primjerena za rad u trajnom i pripravnom spoju. Svjetiljka primjerena za rad na temperaturi okoline od +5°C do +40°C. Izvor svjetlosti je LED traka, efektivnog svjetlosnog toka minimalno 100lm. Autonomija svjetiljke 3h. Svjetiljka treba imati ENEC certifikat i oznaku za potvrđivanje CE znaka
Oznaka u nacrtu: EM2
Tip: _______________________________________
Proizvođač: ________________________________</t>
  </si>
  <si>
    <t>Dobava, montaža i spajanje zidne konzolne sigurnosne svjetiljke, kućište napravljeno od bijeloga polikarbonata. Dimenzije 270x119x49mm (±5%). Stupanj zaštite svjetiljke je IP65/IK07 u skladu sa standardom EN 60598 (s primjenjivim dijelovima standarda) ili jednakovrijedno. Svjetiljka namjenjena za radni napon 220/240VAC, 50/60Hz. Svjetiljka primjerena za rad u trajnom i pripravnom spoju. Svjetiljka primjerena za rad na temperaturi okoline od +5°C do +40°C. Izvor svjetlosti je LED traka, efektivnog svjetlosnog toka minimalno 100lm. Autonomija svjetiljke 3h. Svjetiljka treba imati ENEC certifikat i oznaku za potvrđivanje CE znaka
Oznaka u nacrtu: EM3
Tip: _______________________________________
Proizvođač: ________________________________</t>
  </si>
  <si>
    <t xml:space="preserve">Dobava, montaža i spajanje ugradne sigurnosne svjetiljke, kućište napravljeno od bijeloga polikarbonata. Dimenzije 270x119x49mm (±5%). Stupanj zaštite svjetiljke je IP65/IK04 u skladu sa standardom EN 60598 (s primjenjivim dijelovima standarda) ili jednakovrijedno. Svjetiljka namjenjena za radni napon 220/240VAC, 50/60Hz. Svjetiljka primjerena za rad u trajnom i pripravnom spoju. Svjetiljka primjerena za rad na temperaturi okoline od +5°C do +40°C. Izvor svjetlosti je LED traka, efektivnog svjetlosnog toka minimalno 100lm. Autonomija svjetiljke 3h. Vidljivost piktograma svjetiljke minimalno 20m. Usmjerenje "Ravno". Svjetiljka treba imati ENEC certifikat i oznaku za potvrđivanje CE znaka.
Oznaka u nacrtu: EM4
Tip: _______________________________________
Proizvođač: ________________________________
</t>
  </si>
  <si>
    <t xml:space="preserve">Dobava, montaža i spajanje ugradne sigurnosne svjetiljke, kućište napravljeno od bijeloga polikarbonata. Dimenzije 270x119x49mm (±5%). Stupanj zaštite svjetiljke je IP65/IK04 u skladu sa standardom EN 60598 (s primjenjivim dijelovima standarda) ili jednakovrijedno. Svjetiljka namjenjena za radni napon 220/240VAC, 50/60Hz. Svjetiljka primjerena za rad u trajnom i pripravnom spoju. Svjetiljka primjerena za rad na temperaturi okoline od +5°C do +40°C. Izvor svjetlosti je LED traka, efektivnog svjetlosnog toka minimalno 100lm. Autonomija svjetiljke 3h. Vidljivost piktograma svjetiljke minimalno 20m. Usmjerenje "Lijevo - Desno". Svjetiljka treba imati ENEC certifikat i oznaku za potvrđivanje CE znaka
Oznaka u nacrtu: EM5
Tip: _______________________________________
Proizvođač: ________________________________
</t>
  </si>
  <si>
    <t xml:space="preserve">Dobava, montaža i spajanje nadgradne sigurnosne svjetiljke, kućište napravljeno od bijeloga polikarbonata. Dimenzije 270x119x49mm (±5%). Stupanj zaštite svjetiljke je IP65/IK04 u skladu sa standardom EN 60598 (s primjenjivim dijelovima standarda) ili jednakovrijedno. Svjetiljka namjenjena za radni napon 220/240VAC, 50/60Hz. Svjetiljka primjerena za rad u trajnom i pripravnom spoju. Svjetiljka primjerena za rad na temperaturi okoline od +5°C do +40°C. Izvor svjetlosti je LED traka, efektivnog svjetlosnog toka minimalno 100lm. Autonomija svjetiljke 3h. Vidljivost piktograma svjetiljke minimalno 20m. Usmjerenje "Ravno". Svjetiljka treba imati ENEC certifikat i oznaku za potvrđivanje CE znaka.
Oznaka u nacrtu: EM6
Tip: _______________________________________
Proizvođač: ________________________________
</t>
  </si>
  <si>
    <t xml:space="preserve">Dobava, montaža i spajanje nadgradne zidne sigurnosne svjetiljke, kućište napravljeno od bijeloga polikarbonata. Dimenzije 270x119x49mm (±5%). Stupanj zaštite svjetiljke je IP42/IK04 u skladu sa standardom EN 60598 (s primjenjivim dijelovima standarda) ili jednakovrijedno. Svjetiljka namjenjena za radni napon 220/240VAC, 50/60Hz. Svjetiljka primjerena za rad u trajnom i pripravnom spoju. Svjetiljka primjerena za rad na temperaturi okoline od +5°C do +40°C. Izvor svjetlosti je LED traka, efektivnog svjetlosnog toka minimalno 100lm. Autonomija svjetiljke 3h.  U kompletu s setom piktogramskih naljepnica. Vidljivost piktogramske naljepnice svjetiljke minimalno 20m. Svjetiljka treba imati ENEC certifikat i oznaku za potvrđivanje CE znaka.
Oznaka u nacrtu: EM7
Tip: ________________________________
Proizvođač: _________________________
</t>
  </si>
  <si>
    <t>RASVJETA UKUPNO:</t>
  </si>
  <si>
    <t>B.I.4.</t>
  </si>
  <si>
    <t>SUSTAV ZAŠTITE OD MUNJE</t>
  </si>
  <si>
    <t>Kod izvođenja radova treba se pridržavati tehničkog propisa o sustavim zaštite od munje i važečim hrvatskim normama iz grupe HRN EN 62305
Pocinčane spojeve u zemlji premazati bitumenom.
Kod spoja različitih materijala obratiti pažnju na zaštitu od elektrokemijske korozije.
Stavkama je obuhvaćena dobava montaža i spajanje elemenata, sa svim potrebnim spojnim i montažnim priborom.</t>
  </si>
  <si>
    <t>B.I.4.1.</t>
  </si>
  <si>
    <t>Demontaža postojećeg sustava zaštite od munje na krovu objekta, uključujući gromobranske hvataljke, vodiče, spojne elemente, nosače, uzemljivače i sve pripadajuće elemente, s odvozom i zbrinjavanjem demontiranog materijala.</t>
  </si>
  <si>
    <t>B.I.4.2.</t>
  </si>
  <si>
    <t>Traka FeZn 40x4mm</t>
  </si>
  <si>
    <t>B.I.4.3.</t>
  </si>
  <si>
    <t>Traka FeZn 25x4mm</t>
  </si>
  <si>
    <t>B.I.4.4.</t>
  </si>
  <si>
    <t>Traka Inox 30x3,5 mm</t>
  </si>
  <si>
    <t>B.I.4.5.</t>
  </si>
  <si>
    <t>Hvataljka Al fi 8mm, postava na ravnom krovu sa odgovarajućim nosačima</t>
  </si>
  <si>
    <t>B.I.4.6.</t>
  </si>
  <si>
    <t>Izvedba gromobranske zaštite strojarske opreme na krovu sa hvataljkama visine 1m na izolacionim držačima l=500 mm i povezanim na hvataljke krova.
U stavku uračunati sav materijal (postolje, umetke, zatezače).</t>
  </si>
  <si>
    <t>B.I.4.7.</t>
  </si>
  <si>
    <t>Izvedba gromobranske zaštite strojarske opreme na krovu sa hvataljkama visine 2m na izolacionim držačima l=500 mm i povezanim na hvataljke krova.
U stavku uračunati sav materijal (postolje, umetke, zatezače).</t>
  </si>
  <si>
    <t>B.I.4.8.</t>
  </si>
  <si>
    <t>Izvedba gromobranske zaštite strojarske opreme na krovu sa hvataljkama visine 3m na izolacionim držačima l=500 mm i povezanim na hvataljke krova.
U stavku uračunati sav materijal (postolje, umetke, zatezače).</t>
  </si>
  <si>
    <t>B.I.4.9.</t>
  </si>
  <si>
    <t>Izvedba gromobranske zaštite antena na krovu sa hvataljkama visine 4m na izolacionim držačima l=500 mm i povezanim na hvataljke krova.
Visina antenskog stupa h=3m.
U stavku uračunati sav materijal (postolje, umetke, zatezače).</t>
  </si>
  <si>
    <t>B.I.4.10.</t>
  </si>
  <si>
    <t>Izvedba gromobranske zaštite strojarske opreme na krovu sa hvataljkama visine 5m na izolacionim držačima l=500 mm i povezanim na hvataljke krova.
U stavku uračunati sav materijal (postolje, umetke, zatezače).</t>
  </si>
  <si>
    <t>B.I.4.11.</t>
  </si>
  <si>
    <t>Univerzalni križni spoj iz Al-a za fi 8-10mm</t>
  </si>
  <si>
    <t>B.I.4.12.</t>
  </si>
  <si>
    <t>Univerzalna stezaljka za spoj metalnih masa, za Al fi 8-10mm sa formiranjem lovećeg šiljka visine 60 cm</t>
  </si>
  <si>
    <t>B.I.4.13.</t>
  </si>
  <si>
    <t>Spoj žlijeba oborinskih voda na mrežu hvataljki</t>
  </si>
  <si>
    <t>B.I.4.14.</t>
  </si>
  <si>
    <t>Ispitivanje instalacije zaštite od munje. Izrada protokola o ispitivanju i predaja dokumentacije vlasnicima građevine. Otvaranja revizione knjige gromobranske instalacije.</t>
  </si>
  <si>
    <t>SUSTAV ZAŠTITE OD MUNJE UKUPNO:</t>
  </si>
  <si>
    <t>B.I.5.</t>
  </si>
  <si>
    <t>OSTALI RADOVI</t>
  </si>
  <si>
    <t>B.I.5.1.</t>
  </si>
  <si>
    <t>Osiguranje osoblja prema zahtjevima investitora, a za spajanje i montiranje opreme koju isporuči investitor</t>
  </si>
  <si>
    <t>B.I.5.2.</t>
  </si>
  <si>
    <t>Ispitivanje elektroinstalacije sukladno HRN EN 60364,
od strane akreditirane tvrtke
PROVJERA PREGLEDOM:
Zaštite od električnog udara
Izbor i podešenje zaštitnih uređaja i uređaja za nadzor ( osigurači, bimetalni releji i ostali releji)
Izbor opreme i zaštitnih mjera prema vanjskim utjecajima.
Raspoznavanje neutralnog i zaštitnog vodiča
Postojanje shema, natpisnih pločica i pločica sa upozorenjem.
Raspoznavanje strujnih krugova, osigurača, sklopki, stezaljki i druge opreme (oznake, natpisi)
Pristupačnost i raspoloživost prostora za rad i održavanje.
ISPITIVANJE:</t>
  </si>
  <si>
    <t>Mjerenje izolacijsko otpora vodova i instalacije
Mjerenje otpora uzemljenja zaštitnog i radnog uzemljenja.
Ispitivanje neprekinutosti zaštitnog vodiča, te glavnog i dodatnog vodiča za izjednačenje potencijala
Provjera povezivanja metalnih masa i izjednačenja potencijala.
Ispitivanje i provjera zaštite od električnog udara
Provođenje ostalih ispitivanja u ovisnosti o uvjetima.
Provjera ispitivanja isključivanja napajanja u slučaju hitnosti.
Mjerenje nivoa rasvjetljenosti opće i panik rasvjete
Ispitivanje instalacije zaštite od munje. Izrada protokola o ispitivanju i predaja dokumentacije vlasnicima građevine. Otvaranja revizione knjige gromobranske instalacije.</t>
  </si>
  <si>
    <t>Funkcionalno ispitivanje instalacije sa opisom ispitivanja.
Provjera podešavanja svih kontrolnih, upravljačkih, regulacionih i signalnih funkcija, sa izradom odgovarajućeg protokola o ispitivanju
Izrada i predaja uputstva za rukovanje</t>
  </si>
  <si>
    <t>B.I.5.3.</t>
  </si>
  <si>
    <t>Izrada izvedbenog projekta, dokumentacije izvedenog stanja</t>
  </si>
  <si>
    <t>Izrada izvedbenog projekta, dokumentacije izvedenog stanja. Jednopolne sheme uložiti u razdjelnike. Dva primjerka na papiru i dva primjerka u elektroničkom zapisu na CD-u i ovjera od strane projektanta, a sukladno Zakonu o prostornom uređenju i gradnji (konzultirati projektanta).</t>
  </si>
  <si>
    <t>B.I.5.4.</t>
  </si>
  <si>
    <t>Zbrinjavanje otpada na odgovarajuće odlagalište uz dostavljanje Očevidnika o zbrinjavanju</t>
  </si>
  <si>
    <t>OSTALI RADOVI UKUPNO:</t>
  </si>
  <si>
    <t>ELEKTRIČARSKI RADOVI UKUPNO:</t>
  </si>
  <si>
    <t>B.II.</t>
  </si>
  <si>
    <t>DOBAVA, MONTAŽA I PUŠTANJE U POGON SUSTAVA VIDEONADZORA</t>
  </si>
  <si>
    <t>B.II.1.</t>
  </si>
  <si>
    <t>Videonadzor - oprema</t>
  </si>
  <si>
    <t>B.II.1.1.</t>
  </si>
  <si>
    <t>Dobava i isporuka HD mrežnog snimača sa 64 kanala</t>
  </si>
  <si>
    <t>64 kanala 2U 8HDDs WizMind mrežni video snimač
&gt; Pametni H.265+/H.265/Pametni H.264+/H.264/MJPEG
&gt; Video metapodaci do 4 kanala
&gt; Zaštita perimetra do 12 kanala, SMD Plus
&gt; Prepoznavanje lica do 4 kanala video streama
&gt; Obrada do 16 slika lica/s
&gt; Do 20 baza podataka lica s ukupno 200.000 slika lica</t>
  </si>
  <si>
    <t>B.II.1.2.</t>
  </si>
  <si>
    <t>Dobava i isporuka čvrstog diska za ugradnju u snimač</t>
  </si>
  <si>
    <t>8 TB, 7200rpm, 256MB, SATA 6Gb/s</t>
  </si>
  <si>
    <t>B.II.1.3.</t>
  </si>
  <si>
    <t>Dobava i isporuka IP kompaktna dome kamera sa IC rasvjetom i fiksnim objektivom</t>
  </si>
  <si>
    <t>Mrežna kamera WizMind s 5MP i fiksnom lećom
&gt; 5-MP 1/2.7" CMOS senzor slike, niska svjetlina i slika
visoke razlučivosti.
&gt; Izlazi max. 5 MP (2592 × 1944) pri 20 fps i podržava 4
MP (2688 × 1520) pri 25/30 fps.
&gt; H.265 kodek, visoka stopa kompresije, ultra-niska
brzina prijenosa.
&gt; Ugrađena IR LED, a maks. daljina osvjetljenja je 50 m.
&gt; ROI, SVC, SMART H.264 +/H.265+, AI H.264/H.265,
fleksibilno kodiranje, primjenjivo na različite propusnosti i
okruženja za pohranu.
&gt; Način rotacije, WDR, 3D NR, HLC, BLC, digitalni vodeni
žig, primjenjiv na različite scene praćenja.
&gt; Inteligentni nadzor: Upad, tripwire, brzo</t>
  </si>
  <si>
    <t>kretanje (tri
funkcije podržavaju klasifikaciju i točnu detekciju vozila i
čovjeka); napušteni objekt, nestali objekt, detekcija
lutanja, okupljanje ljudi, detekcija parkiranja, toplinska
karta i detekcija lica.
&gt; Detekcija abnormalnosti: Detekcija pokreta,
neovlašteno mijenjanje videa, promjena scene, detekcija
zvuka, nema SD kartice, SD kartica je puna, pogreška SD
kartice, mrežni prekid, IP sukob, ilegalni pristup i detekcija
napona.
&gt; Alarm: 1 ulaz, 1 izlaz; audio: 1 ulaz, 1 izlaz; podržava
max. 256 G Micro SD kartica.
&gt; 12 VDC/PoE napajanje, jednostavno za</t>
  </si>
  <si>
    <t>instalaciju.
&gt; ePoE; IP67 i IK10 zaštita.
&gt; SMD 3.0.</t>
  </si>
  <si>
    <t>B.II.1.4.</t>
  </si>
  <si>
    <t xml:space="preserve">Dobava i isporuka IP kompaktna dome kamera sa IC rasvjetom i vafifokalnim objektivom
</t>
  </si>
  <si>
    <t>5MP IR dome WizMind mrežna kamera s varifokalnim
objektivom
&gt; 5-MP 1/2.7" CMOS senzor slike, niska svjetlina i slika
visoke razlučivosti.
&gt; Izlazi max. 5 MP (2592 × 1944) @ 20 fps, i podržava 4
MP (2688 × 1520) @ 25/30 fps
&gt; Ugrađena IR LED, a maks. daljina osvjetljenja je 40 m.
&gt; ROI, SVC, SMART H.264+/H.265+, AI H.264/H.265,
kodiranje nakon filtra, fleksibilno kodiranje, primjenjivo na
različite propusnosti i okruženja za pohranu.
&gt; Način rotacije, WDR, 3D NR, HLC, BLC, digitalni vodeni
žig, primjenjiv na različite scene praćenja.
&gt; Tri promjenjiva inteligentna izvora: IVS, prepoznavanje
lica i brojanje ljudi.</t>
  </si>
  <si>
    <t>&gt; Alarm: 1 ulaz, 1 izlaz; audio: 1 ulaz, 1 izlaz; podržava
max. 256 G Micro SD kartica.
&gt; 24 VAC/12 VDC/PoE napajanje, jednostavno za
instalaciju.
&gt; ePoE; IP67 i IK10 zaštita.
&gt; SMD 3.0</t>
  </si>
  <si>
    <t>B.II.1.5.</t>
  </si>
  <si>
    <t>Dobava i isporuka IP mrežna pokretna kamera</t>
  </si>
  <si>
    <t>4MP 45x Starlight IR WizSense mrežna PTZ kamera&gt; 1/2,8" STARVIS™ CMOS od 4 megapiksela&gt; Snažni optički zoom od 45x
Starlight tehnologija -
- Maks. 25/30fps@4MP&gt; IR domet do 150m&gt; SMD Plus
- Automatsko praćenje i zaštita perimetra temeljeno na dubokom učenju
- Automatsko praćenje i IVS&gt; PoE+&gt; IP67 , IK10
- U kompletu sa zidnim nosačem</t>
  </si>
  <si>
    <t>B.II.1.6.</t>
  </si>
  <si>
    <t xml:space="preserve">Dobava i isporuka tipkovnica za upravljanje pokretnom kamerom
</t>
  </si>
  <si>
    <t>Tipkovnica za kontrolu
&gt; Dahua High Speed Dome kamera
&gt; Samostalnih DVR Dahua
&gt; Mrežnih video poslužitelja
Veza
&gt; RS485, RS422 (rezervirano), USB, RS232 i mreža
Funkcije
&gt; Trodimenzionalna joystick kontrola PTZ funkcija
&gt; Unaprijed postavljeni položaj, automatsko skeniranje,
automatsko pomicanje, automatski obilazak i pomoćne
funkcije uzorka
Pomoćne funkcije
&gt; Zaslonski izbornik &amp; Savjeti za postupak korisnika
&gt; Poveziva</t>
  </si>
  <si>
    <t>B.II.1.7.</t>
  </si>
  <si>
    <t xml:space="preserve">Dobava i zaštita prenaponska zaštita za vanjske IP kamere
</t>
  </si>
  <si>
    <t>• 20 kA zaštita od munje
• pasivni 10/100/1000 Ethernet portovi
• podržava PoE-u / AF</t>
  </si>
  <si>
    <t>B.II.1.8.</t>
  </si>
  <si>
    <t xml:space="preserve">Dobava i isporuka odvodnika prenapona 1
</t>
  </si>
  <si>
    <t>za napajački kabel sustava videonadzora.</t>
  </si>
  <si>
    <t>B.II.1.9.</t>
  </si>
  <si>
    <t xml:space="preserve">Dobava i isporuka odvodnika prenapona 2
</t>
  </si>
  <si>
    <t>za mrežni kabel sustava videonadzora.</t>
  </si>
  <si>
    <t>B.II.1.10.</t>
  </si>
  <si>
    <t xml:space="preserve">Dobava i isporuka - mrežni preklopnik za sustav videonadzora </t>
  </si>
  <si>
    <t>24-port 100 Mbps + 2-port Gigabit Managed PoE Switch
Minimalno 2 priključka koji podržavaju podržavaju 90W
IEEE802.3bt
Web upravljanje s prijateljskim sučeljem i jednostavnim
rukovanjem
250 m PoE prijenos na velike udaljenosti
PoE watchdog
Plug and play
PoE standard IEEE802.3af/ IEEE802.3at/ Hi_xFFFE_PoE/IEEE802.3bt
Port 1-24: 24 × RJ-45 10 M/100 M (PoE)
Port 25-26: 2 × RJ-45 10 M/100 M/1000 M (uplink)
Port 25-26: 2 × SFP 1000 M (uplink) (combo)
PoE Budget - Port 1-2 ≤ 90W, Port 3-24≤ 30W, ukupno ≤
360W
Podržava IEEE 802.3x (puna dupleksna kontrola</t>
  </si>
  <si>
    <t>protoka)
i povratna kontrola protoka (poludupleksna)
PoE managment: upravljanje potrošnjom energije,
uključivanje i isključivanje, isključenje napajanje zbog
preopterećenja
Napajanje 100V-240V AC
Dimenzije 440 mm × 300 mm × 44 mm (17.32" × 11.81" ×
1.73") (L × W × H)
Radna temperatura –10 °C to +55 ° (14 °F to 131 °F)
Potrošnja 10W u mirovanju, 360W pod punim
opterećenjem</t>
  </si>
  <si>
    <t>B.II.1.11.</t>
  </si>
  <si>
    <t xml:space="preserve">Dobava i isporuka - mrežni preklopnik za sustav videonadzora 
</t>
  </si>
  <si>
    <t>16-port 100 Mbps + 2-port Gigabit Managed PoE Switch
Minimalno 2 priključka koji podržavaju podržavaju 90W
IEEE802.3bt
Web upravljanje s prijateljskim sučeljem i jednostavnim
rukovanjem
250 m PoE prijenos na velike udaljenosti
PoE watchdog
Plug and play
16 PoE priključaka i 2 optička priključka
PoE Budget - Port 1-2 ≤ 90W, Port 3-16≤ 30W, ukupno ≤
240W
Podržava IEEE 802.3x (puna dupleksna kontrola protoka)
i povratna kontrola protoka (poludupleksna)
PoE managment: upravljanje potrošnjom energije,
uključivanje i isključivanje, isključenje</t>
  </si>
  <si>
    <t>napajanje zbog
preopterećenja
Napajanje 100V-240V AC
Radna temperatura –10 °C to +55 ° (14 °F to 131 °F)
Potrošnja 10W u mirovanju, 240W pod punim
opterećenjem</t>
  </si>
  <si>
    <t>B.II.1.12.</t>
  </si>
  <si>
    <t>Dobava i isporuka - mrežni preklopnik za sustav videonadzora 3</t>
  </si>
  <si>
    <t>10-portni neupravljani stolni preklopnik s 8-portnim PoE
-* Parametri i podatkovne tablice u nastavku mogu se
primijeniti samo na V2.0 (verzija 2.0)
-Inteligentni PoE
- 8-pinsko dodijeljeno PoE napajanje
- PoE na velike udaljenosti
- PoE čuvar
- Široka radna temperatura</t>
  </si>
  <si>
    <t>B.II.1.13.</t>
  </si>
  <si>
    <t>Dobava i isporuka - Prespojnog panela 19" 24xRJ45 STP</t>
  </si>
  <si>
    <t>Prespojnog panela 19" 24xRJ45 STP, modularni bez modula + držač, crni.</t>
  </si>
  <si>
    <t>B.II.1.14.</t>
  </si>
  <si>
    <t>Dobava i isporuka P-LINE modula</t>
  </si>
  <si>
    <t>KEYSTONE RJ45 CAT6 STP 180° tollesss P-LINE modula.</t>
  </si>
  <si>
    <t>B.II.1.15.</t>
  </si>
  <si>
    <t xml:space="preserve"> Dobava i isporuka protuprašnog poklopca</t>
  </si>
  <si>
    <t>KEYSTONE protuprašni poklopac poklopac za panel,
crni.</t>
  </si>
  <si>
    <t>B.II.1.16.</t>
  </si>
  <si>
    <t xml:space="preserve">Dobava i isporuka komunikacijskog ormara </t>
  </si>
  <si>
    <t>Komunikacijskog ormara 19" visine 12U, 580x540x600 komunikacijski ormar za smještaj opreme sustava video
nadzora, u kompletu s termostatom, 2 x ventilatorom, napojnom letvom 7xšuko i prenapnskom zaštitom,
panelom za vođenje kabela, bravicom s ključem, 2 x policom, vezicama 150x16mm čičak crna, vijcima s maticama za 19" ormar</t>
  </si>
  <si>
    <t>B.II.1.17.</t>
  </si>
  <si>
    <t>Dobava i isporuka UPS napajanja</t>
  </si>
  <si>
    <t>UPS za napajanje opreme tehničke zaštite u komunikacijskim ormarima.
Tehnologija Linijski interaktivni UPS
Kapacitet 1500 VA / 900 W
Ulazni napon 81–145 V AC/162–290 V AC
Ulazna frekvencija 50/60 Hz ± 10 %
Izlazni napon 220 V, 230 V, 240 V
Izlazna frekvencija 50 / 60 Hz ± 1 Hz
Izlazni oblik vala Modificiran sinus
Vrijeme transfera (obično) 2–6 ms
DC napon 24 V
Tipično vrijeme autonomije 5 ~ 10 min pri opterećenju od 70%
Zaštita od Dubokog pražnjenja, Kratkog spoja,
Prenapona, Preopterećenja, RJ11/45
Alarm Baterijski način, Greška, Niski kapacitet baterija,
Preopterećenja, Zamjena baterija
Indikatori LCD zaslon
Komunikacijsko sučelje RS232, RJ45, USB ulaz</t>
  </si>
  <si>
    <t>Izlazni priključci 4 × šuko / 2 × šuko, 2 × IEC C 13</t>
  </si>
  <si>
    <t>B.II.1.18.</t>
  </si>
  <si>
    <t xml:space="preserve">Dobava i isporuka - Opreme i osigurača za sustav tehničke zaštite </t>
  </si>
  <si>
    <t>- osigurač B16A/1P, zaštitna sklopka RCD/FID 25A/300mA, 10kA, 2P.</t>
  </si>
  <si>
    <t>Videonadzor - oprema UKUPNO:</t>
  </si>
  <si>
    <t>B.II.2.</t>
  </si>
  <si>
    <t>Radovi i instalacije</t>
  </si>
  <si>
    <t xml:space="preserve"> Dobava, isporuka i polaganje - kabel U/FTP cat. 6 </t>
  </si>
  <si>
    <t xml:space="preserve">Dobava, isporuka i polaganje - kabel NYM-J 3x1,5mm2
</t>
  </si>
  <si>
    <t xml:space="preserve">Dobava, isporuka i polaganje - PNT cijevi promjera 20/25 mm, 
ukjučujući sav spojni i montažni pribor </t>
  </si>
  <si>
    <t xml:space="preserve">Ispitivanje instalacije spojnih vodova po polaganju el. instalacija </t>
  </si>
  <si>
    <t xml:space="preserve">Montaža i spajanje snimača videonadzora </t>
  </si>
  <si>
    <t>Montaža i spajanje UPS-a za napajanje sustava tehničke zaštite</t>
  </si>
  <si>
    <t>Spajanje i konfiguriranje poslužiteljskog računala</t>
  </si>
  <si>
    <t xml:space="preserve">Montaža i spajanje fiksne kamere sa nosačima i prenaponskom zaštitom, uključeni J-45 konektori za U/FTP kabel </t>
  </si>
  <si>
    <t xml:space="preserve">Montaža i spajanje vanjske pokretne kamere sa nosačima i prenaponskom zaštitom, uključeni RJ-45 konektori za U/FTP kabel </t>
  </si>
  <si>
    <t xml:space="preserve">Montaža i spajanje mrežnih preklopnika u komunikacijske ormare </t>
  </si>
  <si>
    <t>B.II.3.</t>
  </si>
  <si>
    <t>Puštanje u rad</t>
  </si>
  <si>
    <t xml:space="preserve">Programiranje i konfiguriranje sustava videonadzora s namještanjem kutova svih kamera, načina snimanja te s uključenom obukom korisnika za rukovanje sustavom. </t>
  </si>
  <si>
    <t xml:space="preserve">Izrada dokumentacije izvedenog stanja sukladno Zakonu o privatnoj zaštiti i Pravilniku o uvjetima i načinu provedbe tehničke zaštite u 3 primjerka. </t>
  </si>
  <si>
    <t>Primopredaja sustava - sa svom potrebnom dokumentacijom (zapisnik o obavljenom tehničkom prijemu, zapisnik o obuci korisnika, zapisnik o 
primopredaji sustava i dokumentacije, izrada primopredajne potvrde i zapisnika sukladno zakonu o Privatnoj zaštiti)</t>
  </si>
  <si>
    <t>B.II.4.</t>
  </si>
  <si>
    <t>Upravljanje sustavom</t>
  </si>
  <si>
    <t xml:space="preserve">Dobava i isporuka - Poslužiteljsko-klijentsko računalo  s 32" monitorom. Windows 10 Pro 64bit, Intel Core i7-7700 (QC/8MB/8T/3.6GHz/65W), 8GB (2x4GB) 2400MHz DDR4, 1TB SSD čvrsti disk, Geforce GTX 1060 6GB, tipkovica+miš. </t>
  </si>
  <si>
    <t xml:space="preserve">Dobava,  isporuka - Programskih paketa za upravljnje i nadzor sustava video 
nadzora. 
Uključuje: - Instalacija i konfiguriranje programskog paketa za nadzor i upravljanje sustavom video nadzora na računalo 
Investitora
- Instalacija i konfiguriranje programskog paketa za nadzor i upravljanje sustavom video nadzora na mobilni telefon 
Investitora. 
- Obuka korisnika za rukovanje softverom za upravljanje sustavom video nadzora. </t>
  </si>
  <si>
    <t>DOBAVA, MONTAŽA I PUŠTANJE U POGON SUSTAVA VIDEONADZORA UKUPNO:</t>
  </si>
  <si>
    <t>B.III.</t>
  </si>
  <si>
    <t>STROJARSKI RADOVI</t>
  </si>
  <si>
    <t>B.III.1.</t>
  </si>
  <si>
    <t>Demontaža i montaža rashaldnih uređaja</t>
  </si>
  <si>
    <t>Demontaža i ponovna montaža rashladnih uređaja na pročelju zgrade i ravnom krovu. Uključivo sigurno prikupljanje radne tvari, demontaža ovjesnih elemenata, instalacijskih razvoda, čišćenje i izvedba nove instalacije te postavljanje vanjske jedinice na mjesto definirano rješenjem pročelja. Montaže vanjskih jedinica izvršiti ovjesnim elementima s prekinutim toplinskim mostom. Predvidjeti odvod kondenzata na primjereni način u skladu s pravilima struke i dogovorom s nadzornim inženjerom. Demontažu i ponovni montažu vrši stručna i ovlaštena osoba. Izmještanje i ponovna montaža izvrši će se u skladu sa postojećom regulativom i shemom pozicija koju odobri glavni projektant prije ponovne montaže.
NAPOMENA:
U REKAPITULACIJU ULAZI SAMO 50% TROŠKA RADA SKIDANJA I POSTAVE KLIMA UREĐAJA TE DODATNOG RAZVODA CIJEVI DO 10 M1. TROŠAK PREOSTALIH 50% RADA, KAO I TROŠAK NABAVE NOVIH RASHLADNIH</t>
  </si>
  <si>
    <t>VANJSKIH I UNUTARNJIH JEDINICA, TE PRIPADAJUĆIH NOSAČA NA KOJE ĆE UREĐAJI BITI MONTIRANI, REGULIRAT ĆE SE POSEBNIM UGOVOROM. TAJ TROŠAK SVAKI SUVLASNIK PODMIRUJE ZASEBNO ZA SEBE.</t>
  </si>
  <si>
    <t>a) demontaža vanjskih i unutarnjih rashaldnih uređaja, instalacijskih razvoda (cca 30 m) i privremena pohrana na gradilištu</t>
  </si>
  <si>
    <t>b) montaža vanjskih i unutarnjih rashaldnih uređaja i instalacijskih razvoda (cca 30m)</t>
  </si>
  <si>
    <t>c) dužina instalacijski razvod</t>
  </si>
  <si>
    <t>d) dopuna plina prema potrebi</t>
  </si>
  <si>
    <t>STROJARSKI RADOVI UKUPNO:</t>
  </si>
  <si>
    <t>INSTALATERSKI RADOVI UKUPNO:</t>
  </si>
  <si>
    <t>C.</t>
  </si>
  <si>
    <t>NAKNADNI I NEPREDVIĐENI RADOVI</t>
  </si>
  <si>
    <t>C.I.</t>
  </si>
  <si>
    <t>Naknadni i nepredviđeni radovi</t>
  </si>
  <si>
    <t>Naknadni i nepredviđeni radovi su radovi koji nisu predviđeni niti opisani u ugovornom troškovniku. Izvođenje takvih radova nije dopušteno bez prethodno sklopljenog posebnog dodatka ugovoru (ANEKSA).
Aneks se sklapa na temelju pisanog zahtjeva Naručitelja ili Izvođača, koji mora sadržavati:
- obrazloženje potrebe za izvedbom,
- analizu cijene s pripadajućim prilozima (nacrti, opisi, količine),
- očitovanje nadzornog inženjera,
- pisanu suglasnost Naručitelja.
Vrijednost naknadnih i nepredviđenih radova određuje se analizom cijena, temeljenom na važećim normama u graditeljstvu i tržišnim cijenama materijala dopremljenih na gradilište. Ukupna vrijednost takvih radova ne smije premašiti 5% (pet posto) ukupne ugovorene cijene.</t>
  </si>
  <si>
    <t>IZNOS KOŠTANJA IZVOĐENJA RADOVA * 0,05</t>
  </si>
  <si>
    <t>NAKNADNI I NEPREDVIĐENI RADOVI UKUPNO:</t>
  </si>
  <si>
    <t>REKAPITULACIJA</t>
  </si>
  <si>
    <t>UKUPNO</t>
  </si>
  <si>
    <t>PDV (25%)</t>
  </si>
  <si>
    <t>SVEUKUPNO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</si>
</sst>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7" x14ac:knownFonts="1">
    <font>
      <sz val="11"/>
      <color rgb="FF000000"/>
      <name val="Calibri"/>
      <family val="2"/>
    </font>
    <font>
      <sz val="9"/>
      <color rgb="FF000000"/>
      <name val="Calibri"/>
      <family val="2"/>
    </font>
    <font>
      <b/>
      <sz val="14"/>
      <color rgb="FF000000"/>
      <name val="Calibri"/>
      <family val="2"/>
    </font>
    <font>
      <b/>
      <sz val="11"/>
      <color rgb="FF000000"/>
      <name val="Calibri"/>
      <family val="2"/>
    </font>
    <font>
      <b/>
      <sz val="9"/>
      <color rgb="FF000000"/>
      <name val="Calibri"/>
      <family val="2"/>
    </font>
    <font>
      <b/>
      <sz val="12"/>
      <color rgb="FF000000"/>
      <name val="Calibri"/>
      <family val="2"/>
    </font>
    <font>
      <b/>
      <sz val="10"/>
      <color rgb="FF000000"/>
      <name val="Calibri"/>
      <family val="2"/>
    </font>
  </fonts>
  <fills count="7">
    <fill>
      <patternFill patternType="none"/>
    </fill>
    <fill>
      <patternFill patternType="gray125"/>
    </fill>
    <fill>
      <patternFill patternType="solid">
        <fgColor rgb="FFA0A0A0"/>
      </patternFill>
    </fill>
    <fill>
      <patternFill patternType="solid">
        <fgColor rgb="FFD3D3D3"/>
      </patternFill>
    </fill>
    <fill>
      <patternFill patternType="solid">
        <fgColor rgb="FFB4B4B4"/>
      </patternFill>
    </fill>
    <fill>
      <patternFill patternType="solid">
        <fgColor rgb="FFC8C8C8"/>
      </patternFill>
    </fill>
    <fill>
      <patternFill patternType="solid">
        <fgColor rgb="FFDCDCDC"/>
      </patternFill>
    </fill>
  </fills>
  <borders count="1">
    <border>
      <left/>
      <right/>
      <top/>
      <bottom/>
      <diagonal/>
    </border>
  </borders>
  <cellStyleXfs count="1">
    <xf numFmtId="0" fontId="0" fillId="0" borderId="0" applyBorder="0"/>
  </cellStyleXfs>
  <cellXfs count="43">
    <xf numFmtId="0" fontId="0" fillId="0" borderId="0" xfId="0"/>
    <xf numFmtId="0" fontId="4" fillId="6" borderId="0" xfId="0" applyFont="1" applyFill="1"/>
    <xf numFmtId="0" fontId="4" fillId="6" borderId="0" xfId="0" applyFont="1" applyFill="1" applyAlignment="1">
      <alignment horizontal="center"/>
    </xf>
    <xf numFmtId="0" fontId="4" fillId="6" borderId="0" xfId="0" applyFont="1" applyFill="1" applyAlignment="1">
      <alignment wrapText="1"/>
    </xf>
    <xf numFmtId="0" fontId="4" fillId="5" borderId="0" xfId="0" applyFont="1" applyFill="1"/>
    <xf numFmtId="0" fontId="4" fillId="5" borderId="0" xfId="0" applyFont="1" applyFill="1" applyAlignment="1">
      <alignment horizontal="center"/>
    </xf>
    <xf numFmtId="0" fontId="4" fillId="5" borderId="0" xfId="0" applyFont="1" applyFill="1" applyAlignment="1">
      <alignment wrapText="1"/>
    </xf>
    <xf numFmtId="0" fontId="4" fillId="4" borderId="0" xfId="0" applyFont="1" applyFill="1"/>
    <xf numFmtId="0" fontId="4" fillId="4" borderId="0" xfId="0" applyFont="1" applyFill="1" applyAlignment="1">
      <alignment horizontal="center"/>
    </xf>
    <xf numFmtId="0" fontId="4" fillId="4" borderId="0" xfId="0" applyFont="1" applyFill="1" applyAlignment="1">
      <alignment wrapText="1"/>
    </xf>
    <xf numFmtId="0" fontId="1" fillId="0" borderId="0" xfId="0" applyFont="1"/>
    <xf numFmtId="0" fontId="2" fillId="0" borderId="0" xfId="0" applyFont="1"/>
    <xf numFmtId="0" fontId="1" fillId="0" borderId="0" xfId="0" applyFont="1"/>
    <xf numFmtId="0" fontId="3" fillId="0" borderId="0" xfId="0" applyFont="1"/>
    <xf numFmtId="0" fontId="2" fillId="2" borderId="0" xfId="0" applyFont="1" applyFill="1"/>
    <xf numFmtId="0" fontId="1" fillId="0" borderId="0" xfId="0" applyFont="1" applyAlignment="1">
      <alignment horizontal="justify" vertical="top" wrapText="1"/>
    </xf>
    <xf numFmtId="0" fontId="1" fillId="0" borderId="0" xfId="0" applyFont="1" applyAlignment="1">
      <alignment wrapText="1"/>
    </xf>
    <xf numFmtId="0" fontId="1" fillId="0" borderId="0" xfId="0" applyFont="1" applyAlignment="1">
      <alignment horizontal="center"/>
    </xf>
    <xf numFmtId="0" fontId="4" fillId="3" borderId="0" xfId="0" applyFont="1" applyFill="1" applyAlignment="1">
      <alignment horizontal="center" vertical="center" wrapText="1"/>
    </xf>
    <xf numFmtId="0" fontId="4" fillId="4" borderId="0" xfId="0" applyFont="1" applyFill="1"/>
    <xf numFmtId="0" fontId="4" fillId="5" borderId="0" xfId="0" applyFont="1" applyFill="1"/>
    <xf numFmtId="0" fontId="4" fillId="5" borderId="0" xfId="0" applyFont="1" applyFill="1" applyAlignment="1">
      <alignment wrapText="1"/>
    </xf>
    <xf numFmtId="0" fontId="4" fillId="5" borderId="0" xfId="0" applyFont="1" applyFill="1" applyAlignment="1">
      <alignment horizontal="center"/>
    </xf>
    <xf numFmtId="0" fontId="1" fillId="0" borderId="0" xfId="0" applyFont="1" applyAlignment="1">
      <alignment vertical="top"/>
    </xf>
    <xf numFmtId="0" fontId="4" fillId="0" borderId="0" xfId="0" applyFont="1" applyAlignment="1">
      <alignment wrapText="1"/>
    </xf>
    <xf numFmtId="0" fontId="1" fillId="0" borderId="0" xfId="0" applyFont="1" applyAlignment="1">
      <alignment horizontal="justify" wrapText="1"/>
    </xf>
    <xf numFmtId="4" fontId="1" fillId="0" borderId="0" xfId="0" applyNumberFormat="1" applyFont="1"/>
    <xf numFmtId="164" fontId="1" fillId="0" borderId="0" xfId="0" applyNumberFormat="1" applyFont="1" applyProtection="1">
      <protection locked="0"/>
    </xf>
    <xf numFmtId="164" fontId="1" fillId="0" borderId="0" xfId="0" applyNumberFormat="1" applyFont="1"/>
    <xf numFmtId="164" fontId="4" fillId="5" borderId="0" xfId="0" applyNumberFormat="1" applyFont="1" applyFill="1"/>
    <xf numFmtId="0" fontId="1" fillId="0" borderId="0" xfId="0" applyFont="1" applyAlignment="1">
      <alignment horizontal="right"/>
    </xf>
    <xf numFmtId="164" fontId="4" fillId="4" borderId="0" xfId="0" applyNumberFormat="1" applyFont="1" applyFill="1"/>
    <xf numFmtId="0" fontId="4" fillId="6" borderId="0" xfId="0" applyFont="1" applyFill="1"/>
    <xf numFmtId="0" fontId="4" fillId="6" borderId="0" xfId="0" applyFont="1" applyFill="1" applyAlignment="1">
      <alignment wrapText="1"/>
    </xf>
    <xf numFmtId="0" fontId="4" fillId="6" borderId="0" xfId="0" applyFont="1" applyFill="1" applyAlignment="1">
      <alignment horizontal="center"/>
    </xf>
    <xf numFmtId="164" fontId="4" fillId="6" borderId="0" xfId="0" applyNumberFormat="1" applyFont="1" applyFill="1"/>
    <xf numFmtId="0" fontId="5" fillId="2" borderId="0" xfId="0" applyFont="1" applyFill="1"/>
    <xf numFmtId="0" fontId="4" fillId="0" borderId="0" xfId="0" applyFont="1" applyAlignment="1">
      <alignment horizontal="right"/>
    </xf>
    <xf numFmtId="0" fontId="4" fillId="0" borderId="0" xfId="0" applyFont="1"/>
    <xf numFmtId="164" fontId="4" fillId="0" borderId="0" xfId="0" applyNumberFormat="1" applyFont="1"/>
    <xf numFmtId="0" fontId="6" fillId="2" borderId="0" xfId="0" applyFont="1" applyFill="1"/>
    <xf numFmtId="0" fontId="6" fillId="2" borderId="0" xfId="0" applyFont="1" applyFill="1" applyAlignment="1">
      <alignment horizontal="right"/>
    </xf>
    <xf numFmtId="164" fontId="6" fillId="2" borderId="0" xfId="0" applyNumberFormat="1" applyFont="1" applyFill="1" applyAlignment="1">
      <alignment horizontal="right"/>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1"/>
  <sheetViews>
    <sheetView tabSelected="1" workbookViewId="0"/>
  </sheetViews>
  <sheetFormatPr defaultRowHeight="12" x14ac:dyDescent="0.2"/>
  <cols>
    <col min="1" max="1" width="35.7109375" style="12" customWidth="1"/>
    <col min="2" max="2" width="53.7109375" style="12" customWidth="1"/>
    <col min="3" max="3" width="9.140625" style="12" customWidth="1"/>
    <col min="4" max="16384" width="9.140625" style="12"/>
  </cols>
  <sheetData>
    <row r="2" spans="1:2" ht="18.75" x14ac:dyDescent="0.3">
      <c r="A2" s="11" t="s">
        <v>0</v>
      </c>
      <c r="B2" s="10"/>
    </row>
    <row r="4" spans="1:2" ht="15" x14ac:dyDescent="0.25">
      <c r="A4" t="s">
        <v>1</v>
      </c>
      <c r="B4" s="13" t="s">
        <v>2</v>
      </c>
    </row>
    <row r="5" spans="1:2" ht="15" x14ac:dyDescent="0.25">
      <c r="A5" t="s">
        <v>3</v>
      </c>
      <c r="B5" s="13" t="s">
        <v>4</v>
      </c>
    </row>
    <row r="6" spans="1:2" ht="15" x14ac:dyDescent="0.25">
      <c r="A6" t="s">
        <v>5</v>
      </c>
      <c r="B6" s="13" t="s">
        <v>6</v>
      </c>
    </row>
    <row r="7" spans="1:2" ht="15" x14ac:dyDescent="0.25">
      <c r="A7" t="s">
        <v>7</v>
      </c>
      <c r="B7" s="13" t="s">
        <v>8</v>
      </c>
    </row>
    <row r="8" spans="1:2" ht="15" x14ac:dyDescent="0.25">
      <c r="A8" t="s">
        <v>9</v>
      </c>
      <c r="B8" s="13" t="s">
        <v>10</v>
      </c>
    </row>
    <row r="9" spans="1:2" ht="15" x14ac:dyDescent="0.25">
      <c r="A9" t="s">
        <v>11</v>
      </c>
      <c r="B9" s="13" t="s">
        <v>12</v>
      </c>
    </row>
    <row r="10" spans="1:2" ht="15" x14ac:dyDescent="0.25">
      <c r="A10" t="s">
        <v>13</v>
      </c>
      <c r="B10" s="13" t="s">
        <v>12</v>
      </c>
    </row>
    <row r="11" spans="1:2" ht="15" x14ac:dyDescent="0.25">
      <c r="A11" t="s">
        <v>14</v>
      </c>
      <c r="B11" s="13" t="s">
        <v>15</v>
      </c>
    </row>
  </sheetData>
  <sheetProtection algorithmName="SHA-512" hashValue="i1UhsQ4sJd6CW846hvdOrVktmiTAOgQHEnhGI54PB/oNLlsll2CUe2tsjSMQBWYJwyqsD7luRKR+RshR2u7wyg==" saltValue="1v0gh4XO6KvhvojC4NV7yyITWzmU6gWh6JDxeGGG7uA=" spinCount="100000" sheet="1" objects="1" formatColumns="0" formatRows="0"/>
  <mergeCells count="1">
    <mergeCell ref="A2:B2"/>
  </mergeCells>
  <pageMargins left="0.6" right="0.6" top="0.75" bottom="0.75" header="0.3" footer="0.3"/>
  <pageSetup paperSize="9"/>
  <headerFooter>
    <oddHeader>&amp;L&amp;"-,Regular"&amp;8građevina: TC Jarun&amp;R&amp;"-,Regular"&amp;8strana:&amp;"-,Regular"&amp;8&amp;P</oddHeader>
    <oddFooter>&amp;L&amp;"-,Regular"&amp;8Studio Bokalab&amp;R&amp;"-,Regular"&amp;8troškovnik radova sanacije</oddFooter>
    <evenHeader>&amp;L&amp;"-,Regular"&amp;8građevina: TC Jarun&amp;R&amp;"-,Regular"&amp;8strana:&amp;"-,Regular"&amp;8&amp;P</evenHeader>
    <evenFooter>&amp;L&amp;"-,Regular"&amp;8Studio Bokalab&amp;R&amp;"-,Regular"&amp;8troškovnik radova sanacije</evenFooter>
    <firstHeader>&amp;L&amp;"-,Regular"&amp;8građevina: TC Jarun&amp;R&amp;"-,Regular"&amp;8strana:&amp;"-,Regular"&amp;8&amp;P</firstHeader>
    <firstFooter>&amp;L&amp;"-,Regular"&amp;8Studio Bokalab&amp;R&amp;"-,Regular"&amp;8troškovnik radova sanacije</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31"/>
  <sheetViews>
    <sheetView workbookViewId="0"/>
  </sheetViews>
  <sheetFormatPr defaultRowHeight="12" x14ac:dyDescent="0.2"/>
  <cols>
    <col min="1" max="1" width="3.7109375" style="12" customWidth="1"/>
    <col min="2" max="2" width="7.7109375" style="12" customWidth="1"/>
    <col min="3" max="3" width="53.7109375" style="12" customWidth="1"/>
    <col min="4" max="4" width="24.7109375" style="12" customWidth="1"/>
    <col min="5" max="5" width="9.140625" style="12" customWidth="1"/>
    <col min="6" max="16384" width="9.140625" style="12"/>
  </cols>
  <sheetData>
    <row r="2" spans="2:4" ht="15.75" x14ac:dyDescent="0.25">
      <c r="B2" s="36"/>
      <c r="C2" s="36" t="s">
        <v>0</v>
      </c>
      <c r="D2" s="36"/>
    </row>
    <row r="4" spans="2:4" ht="15.75" x14ac:dyDescent="0.25">
      <c r="B4" s="36"/>
      <c r="C4" s="36" t="s">
        <v>702</v>
      </c>
      <c r="D4" s="36"/>
    </row>
    <row r="6" spans="2:4" x14ac:dyDescent="0.2">
      <c r="B6" s="37" t="s">
        <v>25</v>
      </c>
      <c r="C6" s="38" t="s">
        <v>26</v>
      </c>
      <c r="D6" s="39">
        <f>'1. GRAĐEVINSKI I OBRTNIČKI RADO'!F520</f>
        <v>0</v>
      </c>
    </row>
    <row r="7" spans="2:4" x14ac:dyDescent="0.2">
      <c r="B7" s="30" t="s">
        <v>27</v>
      </c>
      <c r="C7" s="12" t="s">
        <v>28</v>
      </c>
      <c r="D7" s="28">
        <f>'1. GRAĐEVINSKI I OBRTNIČKI RADO'!F21</f>
        <v>0</v>
      </c>
    </row>
    <row r="8" spans="2:4" x14ac:dyDescent="0.2">
      <c r="B8" s="30" t="s">
        <v>41</v>
      </c>
      <c r="C8" s="12" t="s">
        <v>42</v>
      </c>
      <c r="D8" s="28">
        <f>'1. GRAĐEVINSKI I OBRTNIČKI RADO'!F111</f>
        <v>0</v>
      </c>
    </row>
    <row r="9" spans="2:4" x14ac:dyDescent="0.2">
      <c r="B9" s="30" t="s">
        <v>123</v>
      </c>
      <c r="C9" s="12" t="s">
        <v>124</v>
      </c>
      <c r="D9" s="28">
        <f>'1. GRAĐEVINSKI I OBRTNIČKI RADO'!F132</f>
        <v>0</v>
      </c>
    </row>
    <row r="10" spans="2:4" x14ac:dyDescent="0.2">
      <c r="B10" s="30" t="s">
        <v>141</v>
      </c>
      <c r="C10" s="12" t="s">
        <v>142</v>
      </c>
      <c r="D10" s="28">
        <f>'1. GRAĐEVINSKI I OBRTNIČKI RADO'!F206</f>
        <v>0</v>
      </c>
    </row>
    <row r="11" spans="2:4" x14ac:dyDescent="0.2">
      <c r="B11" s="30" t="s">
        <v>198</v>
      </c>
      <c r="C11" s="12" t="s">
        <v>199</v>
      </c>
      <c r="D11" s="28">
        <f>'1. GRAĐEVINSKI I OBRTNIČKI RADO'!F250</f>
        <v>0</v>
      </c>
    </row>
    <row r="12" spans="2:4" x14ac:dyDescent="0.2">
      <c r="B12" s="30" t="s">
        <v>230</v>
      </c>
      <c r="C12" s="12" t="s">
        <v>231</v>
      </c>
      <c r="D12" s="28">
        <f>'1. GRAĐEVINSKI I OBRTNIČKI RADO'!F333</f>
        <v>0</v>
      </c>
    </row>
    <row r="13" spans="2:4" x14ac:dyDescent="0.2">
      <c r="B13" s="30" t="s">
        <v>304</v>
      </c>
      <c r="C13" s="12" t="s">
        <v>305</v>
      </c>
      <c r="D13" s="28">
        <f>'1. GRAĐEVINSKI I OBRTNIČKI RADO'!F357</f>
        <v>0</v>
      </c>
    </row>
    <row r="14" spans="2:4" x14ac:dyDescent="0.2">
      <c r="B14" s="30" t="s">
        <v>324</v>
      </c>
      <c r="C14" s="12" t="s">
        <v>325</v>
      </c>
      <c r="D14" s="28">
        <f>'1. GRAĐEVINSKI I OBRTNIČKI RADO'!F388</f>
        <v>0</v>
      </c>
    </row>
    <row r="15" spans="2:4" x14ac:dyDescent="0.2">
      <c r="B15" s="30" t="s">
        <v>349</v>
      </c>
      <c r="C15" s="12" t="s">
        <v>350</v>
      </c>
      <c r="D15" s="28">
        <f>'1. GRAĐEVINSKI I OBRTNIČKI RADO'!F413</f>
        <v>0</v>
      </c>
    </row>
    <row r="16" spans="2:4" x14ac:dyDescent="0.2">
      <c r="B16" s="30" t="s">
        <v>369</v>
      </c>
      <c r="C16" s="12" t="s">
        <v>370</v>
      </c>
      <c r="D16" s="28">
        <f>'1. GRAĐEVINSKI I OBRTNIČKI RADO'!F461</f>
        <v>0</v>
      </c>
    </row>
    <row r="17" spans="2:4" x14ac:dyDescent="0.2">
      <c r="B17" s="30" t="s">
        <v>410</v>
      </c>
      <c r="C17" s="12" t="s">
        <v>411</v>
      </c>
      <c r="D17" s="28">
        <f>'1. GRAĐEVINSKI I OBRTNIČKI RADO'!F518</f>
        <v>0</v>
      </c>
    </row>
    <row r="18" spans="2:4" x14ac:dyDescent="0.2">
      <c r="B18" s="37" t="s">
        <v>464</v>
      </c>
      <c r="C18" s="38" t="s">
        <v>465</v>
      </c>
      <c r="D18" s="39">
        <f>'2. INSTALATERSKI RADOVI'!F328</f>
        <v>0</v>
      </c>
    </row>
    <row r="19" spans="2:4" x14ac:dyDescent="0.2">
      <c r="B19" s="30" t="s">
        <v>466</v>
      </c>
      <c r="C19" s="12" t="s">
        <v>467</v>
      </c>
      <c r="D19" s="28">
        <f>'2. INSTALATERSKI RADOVI'!F197</f>
        <v>0</v>
      </c>
    </row>
    <row r="20" spans="2:4" x14ac:dyDescent="0.2">
      <c r="B20" s="30" t="s">
        <v>469</v>
      </c>
      <c r="C20" s="12" t="s">
        <v>470</v>
      </c>
      <c r="D20" s="28">
        <f>'2. INSTALATERSKI RADOVI'!F49</f>
        <v>0</v>
      </c>
    </row>
    <row r="21" spans="2:4" x14ac:dyDescent="0.2">
      <c r="B21" s="30" t="s">
        <v>499</v>
      </c>
      <c r="C21" s="12" t="s">
        <v>500</v>
      </c>
      <c r="D21" s="28">
        <f>'2. INSTALATERSKI RADOVI'!F100</f>
        <v>0</v>
      </c>
    </row>
    <row r="22" spans="2:4" x14ac:dyDescent="0.2">
      <c r="B22" s="30" t="s">
        <v>527</v>
      </c>
      <c r="C22" s="12" t="s">
        <v>528</v>
      </c>
      <c r="D22" s="28">
        <f>'2. INSTALATERSKI RADOVI'!F126</f>
        <v>0</v>
      </c>
    </row>
    <row r="23" spans="2:4" x14ac:dyDescent="0.2">
      <c r="B23" s="30" t="s">
        <v>549</v>
      </c>
      <c r="C23" s="12" t="s">
        <v>550</v>
      </c>
      <c r="D23" s="28">
        <f>'2. INSTALATERSKI RADOVI'!F176</f>
        <v>0</v>
      </c>
    </row>
    <row r="24" spans="2:4" x14ac:dyDescent="0.2">
      <c r="B24" s="30" t="s">
        <v>581</v>
      </c>
      <c r="C24" s="12" t="s">
        <v>582</v>
      </c>
      <c r="D24" s="28">
        <f>'2. INSTALATERSKI RADOVI'!F195</f>
        <v>0</v>
      </c>
    </row>
    <row r="25" spans="2:4" x14ac:dyDescent="0.2">
      <c r="B25" s="30" t="s">
        <v>596</v>
      </c>
      <c r="C25" s="12" t="s">
        <v>597</v>
      </c>
      <c r="D25" s="28">
        <f>'2. INSTALATERSKI RADOVI'!F309</f>
        <v>0</v>
      </c>
    </row>
    <row r="26" spans="2:4" x14ac:dyDescent="0.2">
      <c r="B26" s="30" t="s">
        <v>598</v>
      </c>
      <c r="C26" s="12" t="s">
        <v>599</v>
      </c>
      <c r="D26" s="28">
        <f>'2. INSTALATERSKI RADOVI'!F282</f>
        <v>0</v>
      </c>
    </row>
    <row r="27" spans="2:4" x14ac:dyDescent="0.2">
      <c r="B27" s="30" t="s">
        <v>683</v>
      </c>
      <c r="C27" s="12" t="s">
        <v>684</v>
      </c>
      <c r="D27" s="28">
        <f>'2. INSTALATERSKI RADOVI'!F326</f>
        <v>0</v>
      </c>
    </row>
    <row r="28" spans="2:4" x14ac:dyDescent="0.2">
      <c r="B28" s="37" t="s">
        <v>695</v>
      </c>
      <c r="C28" s="38" t="s">
        <v>696</v>
      </c>
      <c r="D28" s="39">
        <f>'3. NAKNADNI I NEPREDVIĐENI RADO'!F10</f>
        <v>0</v>
      </c>
    </row>
    <row r="29" spans="2:4" ht="12.75" x14ac:dyDescent="0.2">
      <c r="B29" s="40"/>
      <c r="C29" s="41" t="s">
        <v>703</v>
      </c>
      <c r="D29" s="42">
        <f>SUM(D6,D18,D28)</f>
        <v>0</v>
      </c>
    </row>
    <row r="30" spans="2:4" ht="12.75" x14ac:dyDescent="0.2">
      <c r="B30" s="40"/>
      <c r="C30" s="41" t="s">
        <v>704</v>
      </c>
      <c r="D30" s="42">
        <f>ROUND(D29*25/100,2)</f>
        <v>0</v>
      </c>
    </row>
    <row r="31" spans="2:4" ht="12.75" x14ac:dyDescent="0.2">
      <c r="B31" s="40"/>
      <c r="C31" s="41" t="s">
        <v>705</v>
      </c>
      <c r="D31" s="42">
        <f>D29+D30</f>
        <v>0</v>
      </c>
    </row>
  </sheetData>
  <sheetProtection algorithmName="SHA-512" hashValue="cqtMRvRqpdOQh9s9Ls8si+irSZUI899KApBE501XGZVajoZSC6LPwcmDaPCU17J2mxA9W63XDWCHXpUo+C5KWg==" saltValue="Elj/9JgZ8cUSrLXhboM3syzX2fDRT3tm4XBblPN7+2U=" spinCount="100000" sheet="1" objects="1" formatColumns="0" formatRows="0"/>
  <pageMargins left="0.6" right="0.6" top="0.75" bottom="0.75" header="0.3" footer="0.3"/>
  <pageSetup paperSize="9"/>
  <headerFooter>
    <oddHeader>&amp;L&amp;"-,Regular"&amp;12građevina: TC Jarun&amp;R&amp;"-,Regular"&amp;12strana:&amp;"-,Regular"&amp;12&amp;P</oddHeader>
    <oddFooter>&amp;L&amp;"-,Regular"&amp;12Studio Bokalab&amp;R&amp;"-,Regular"&amp;12troškovnik radova sanacije</oddFooter>
    <evenHeader>&amp;L&amp;"-,Regular"&amp;12građevina: TC Jarun&amp;R&amp;"-,Regular"&amp;12strana:&amp;"-,Regular"&amp;12&amp;P</evenHeader>
    <evenFooter>&amp;L&amp;"-,Regular"&amp;12Studio Bokalab&amp;R&amp;"-,Regular"&amp;12troškovnik radova sanacije</evenFooter>
    <firstHeader>&amp;L&amp;"-,Regular"&amp;12građevina: TC Jarun&amp;R&amp;"-,Regular"&amp;12strana:&amp;"-,Regular"&amp;12&amp;P</firstHeader>
    <firstFooter>&amp;L&amp;"-,Regular"&amp;12Studio Bokalab&amp;R&amp;"-,Regular"&amp;12troškovnik radova sanacije</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7"/>
  <sheetViews>
    <sheetView workbookViewId="0"/>
  </sheetViews>
  <sheetFormatPr defaultRowHeight="12" x14ac:dyDescent="0.2"/>
  <cols>
    <col min="1" max="1" width="3.7109375" style="12" customWidth="1"/>
    <col min="2" max="2" width="81.7109375" style="12" customWidth="1"/>
    <col min="3" max="3" width="3.7109375" style="12" customWidth="1"/>
    <col min="4" max="4" width="9.140625" style="12" customWidth="1"/>
    <col min="5" max="16384" width="9.140625" style="12"/>
  </cols>
  <sheetData>
    <row r="2" spans="1:3" ht="18.75" x14ac:dyDescent="0.3">
      <c r="A2" s="14"/>
      <c r="B2" s="14" t="s">
        <v>0</v>
      </c>
      <c r="C2" s="14"/>
    </row>
    <row r="4" spans="1:3" ht="18.75" x14ac:dyDescent="0.3">
      <c r="A4" s="14"/>
      <c r="B4" s="14" t="s">
        <v>16</v>
      </c>
      <c r="C4" s="14"/>
    </row>
    <row r="6" spans="1:3" ht="300" x14ac:dyDescent="0.2">
      <c r="B6" s="15" t="s">
        <v>17</v>
      </c>
    </row>
    <row r="7" spans="1:3" ht="192" x14ac:dyDescent="0.2">
      <c r="B7" s="15" t="s">
        <v>18</v>
      </c>
    </row>
  </sheetData>
  <sheetProtection algorithmName="SHA-512" hashValue="rLWGtkv8/dZ+IfEb6MJQkmlcXY0TJdXxAhoLlmcx7MwyEguU4/7rnhIXvCZbstjb/qThQYjm0fBdd06IkYKxGA==" saltValue="6VTvopl+JqYjEBkC0rYQE91skcDO/yrmwId7K9a3xY4=" spinCount="100000" sheet="1" objects="1" formatColumns="0" formatRows="0"/>
  <pageMargins left="0.6" right="0.6" top="0.75" bottom="0.75" header="0.3" footer="0.3"/>
  <pageSetup paperSize="9"/>
  <headerFooter>
    <oddHeader>&amp;L&amp;"-,Regular"&amp;8građevina: TC Jarun&amp;R&amp;"-,Regular"&amp;8strana:&amp;"-,Regular"&amp;8&amp;P</oddHeader>
    <oddFooter>&amp;L&amp;"-,Regular"&amp;8Studio Bokalab&amp;R&amp;"-,Regular"&amp;8troškovnik radova sanacije</oddFooter>
    <evenHeader>&amp;L&amp;"-,Regular"&amp;8građevina: TC Jarun&amp;R&amp;"-,Regular"&amp;8strana:&amp;"-,Regular"&amp;8&amp;P</evenHeader>
    <evenFooter>&amp;L&amp;"-,Regular"&amp;8Studio Bokalab&amp;R&amp;"-,Regular"&amp;8troškovnik radova sanacije</evenFooter>
    <firstHeader>&amp;L&amp;"-,Regular"&amp;8građevina: TC Jarun&amp;R&amp;"-,Regular"&amp;8strana:&amp;"-,Regular"&amp;8&amp;P</firstHeader>
    <firstFooter>&amp;L&amp;"-,Regular"&amp;8Studio Bokalab&amp;R&amp;"-,Regular"&amp;8troškovnik radova sanacije</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20"/>
  <sheetViews>
    <sheetView workbookViewId="0">
      <pane ySplit="1" topLeftCell="A2" activePane="bottomLeft" state="frozenSplit"/>
      <selection pane="bottomLeft"/>
    </sheetView>
  </sheetViews>
  <sheetFormatPr defaultRowHeight="12" x14ac:dyDescent="0.2"/>
  <cols>
    <col min="1" max="1" width="9.7109375" style="12" customWidth="1"/>
    <col min="2" max="2" width="37.7109375" style="16" customWidth="1"/>
    <col min="3" max="3" width="7.7109375" style="17" customWidth="1"/>
    <col min="4" max="5" width="10.7109375" style="12" customWidth="1"/>
    <col min="6" max="6" width="12.7109375" style="12" customWidth="1"/>
    <col min="7" max="7" width="9.140625" style="12" customWidth="1"/>
    <col min="8" max="16384" width="9.140625" style="12"/>
  </cols>
  <sheetData>
    <row r="1" spans="1:6" ht="30" customHeight="1" x14ac:dyDescent="0.2">
      <c r="A1" s="18" t="s">
        <v>19</v>
      </c>
      <c r="B1" s="18" t="s">
        <v>20</v>
      </c>
      <c r="C1" s="18" t="s">
        <v>21</v>
      </c>
      <c r="D1" s="18" t="s">
        <v>22</v>
      </c>
      <c r="E1" s="18" t="s">
        <v>23</v>
      </c>
      <c r="F1" s="18" t="s">
        <v>24</v>
      </c>
    </row>
    <row r="4" spans="1:6" x14ac:dyDescent="0.2">
      <c r="A4" s="19" t="s">
        <v>25</v>
      </c>
      <c r="B4" s="9" t="s">
        <v>26</v>
      </c>
      <c r="C4" s="8"/>
      <c r="D4" s="7"/>
      <c r="E4" s="7"/>
      <c r="F4" s="7"/>
    </row>
    <row r="6" spans="1:6" x14ac:dyDescent="0.2">
      <c r="A6" s="20" t="s">
        <v>27</v>
      </c>
      <c r="B6" s="6" t="s">
        <v>28</v>
      </c>
      <c r="C6" s="5"/>
      <c r="D6" s="4"/>
      <c r="E6" s="4"/>
      <c r="F6" s="4"/>
    </row>
    <row r="8" spans="1:6" x14ac:dyDescent="0.2">
      <c r="A8" s="20"/>
      <c r="B8" s="21" t="s">
        <v>16</v>
      </c>
      <c r="C8" s="22"/>
      <c r="D8" s="20"/>
      <c r="E8" s="20"/>
      <c r="F8" s="20"/>
    </row>
    <row r="10" spans="1:6" ht="252" x14ac:dyDescent="0.2">
      <c r="B10" s="15" t="s">
        <v>29</v>
      </c>
    </row>
    <row r="11" spans="1:6" ht="264" x14ac:dyDescent="0.2">
      <c r="B11" s="15" t="s">
        <v>30</v>
      </c>
    </row>
    <row r="12" spans="1:6" ht="264" x14ac:dyDescent="0.2">
      <c r="B12" s="15" t="s">
        <v>31</v>
      </c>
    </row>
    <row r="13" spans="1:6" ht="240" x14ac:dyDescent="0.2">
      <c r="B13" s="15" t="s">
        <v>32</v>
      </c>
    </row>
    <row r="14" spans="1:6" ht="264" x14ac:dyDescent="0.2">
      <c r="B14" s="15" t="s">
        <v>33</v>
      </c>
    </row>
    <row r="15" spans="1:6" ht="204" x14ac:dyDescent="0.2">
      <c r="B15" s="15" t="s">
        <v>34</v>
      </c>
    </row>
    <row r="17" spans="1:6" ht="24" x14ac:dyDescent="0.2">
      <c r="A17" s="23" t="s">
        <v>35</v>
      </c>
      <c r="B17" s="24" t="s">
        <v>36</v>
      </c>
    </row>
    <row r="18" spans="1:6" ht="36" x14ac:dyDescent="0.2">
      <c r="B18" s="15" t="s">
        <v>37</v>
      </c>
    </row>
    <row r="19" spans="1:6" x14ac:dyDescent="0.2">
      <c r="B19" s="25" t="s">
        <v>38</v>
      </c>
      <c r="C19" s="17" t="s">
        <v>39</v>
      </c>
      <c r="D19" s="26">
        <v>1</v>
      </c>
      <c r="E19" s="27"/>
      <c r="F19" s="28">
        <f>ROUND(D19*ROUND(E19,2),2)</f>
        <v>0</v>
      </c>
    </row>
    <row r="21" spans="1:6" x14ac:dyDescent="0.2">
      <c r="A21" s="20" t="s">
        <v>27</v>
      </c>
      <c r="B21" s="6" t="s">
        <v>40</v>
      </c>
      <c r="C21" s="5"/>
      <c r="D21" s="4"/>
      <c r="E21" s="4"/>
      <c r="F21" s="29">
        <f>SUM(F19)</f>
        <v>0</v>
      </c>
    </row>
    <row r="23" spans="1:6" x14ac:dyDescent="0.2">
      <c r="A23" s="20" t="s">
        <v>41</v>
      </c>
      <c r="B23" s="6" t="s">
        <v>42</v>
      </c>
      <c r="C23" s="5"/>
      <c r="D23" s="4"/>
      <c r="E23" s="4"/>
      <c r="F23" s="4"/>
    </row>
    <row r="25" spans="1:6" x14ac:dyDescent="0.2">
      <c r="A25" s="20"/>
      <c r="B25" s="21" t="s">
        <v>16</v>
      </c>
      <c r="C25" s="22"/>
      <c r="D25" s="20"/>
      <c r="E25" s="20"/>
      <c r="F25" s="20"/>
    </row>
    <row r="27" spans="1:6" ht="252" x14ac:dyDescent="0.2">
      <c r="B27" s="15" t="s">
        <v>43</v>
      </c>
    </row>
    <row r="28" spans="1:6" ht="180" x14ac:dyDescent="0.2">
      <c r="B28" s="15" t="s">
        <v>44</v>
      </c>
    </row>
    <row r="30" spans="1:6" ht="24" x14ac:dyDescent="0.2">
      <c r="A30" s="23" t="s">
        <v>45</v>
      </c>
      <c r="B30" s="24" t="s">
        <v>46</v>
      </c>
    </row>
    <row r="31" spans="1:6" ht="108" x14ac:dyDescent="0.2">
      <c r="B31" s="15" t="s">
        <v>47</v>
      </c>
    </row>
    <row r="32" spans="1:6" x14ac:dyDescent="0.2">
      <c r="B32" s="25" t="s">
        <v>48</v>
      </c>
      <c r="C32" s="17" t="s">
        <v>49</v>
      </c>
      <c r="D32" s="26">
        <v>1165</v>
      </c>
      <c r="E32" s="27"/>
      <c r="F32" s="28">
        <f>ROUND(D32*ROUND(E32,2),2)</f>
        <v>0</v>
      </c>
    </row>
    <row r="33" spans="1:6" x14ac:dyDescent="0.2">
      <c r="B33" s="25" t="s">
        <v>50</v>
      </c>
      <c r="C33" s="17" t="s">
        <v>49</v>
      </c>
      <c r="D33" s="26">
        <v>30</v>
      </c>
      <c r="E33" s="27"/>
      <c r="F33" s="28">
        <f>ROUND(D33*ROUND(E33,2),2)</f>
        <v>0</v>
      </c>
    </row>
    <row r="34" spans="1:6" x14ac:dyDescent="0.2">
      <c r="E34" s="30" t="s">
        <v>51</v>
      </c>
      <c r="F34" s="28">
        <f>SUM(F32:F33)</f>
        <v>0</v>
      </c>
    </row>
    <row r="36" spans="1:6" x14ac:dyDescent="0.2">
      <c r="A36" s="23" t="s">
        <v>52</v>
      </c>
      <c r="B36" s="24" t="s">
        <v>53</v>
      </c>
    </row>
    <row r="37" spans="1:6" ht="108" x14ac:dyDescent="0.2">
      <c r="B37" s="15" t="s">
        <v>54</v>
      </c>
    </row>
    <row r="38" spans="1:6" x14ac:dyDescent="0.2">
      <c r="B38" s="25" t="s">
        <v>55</v>
      </c>
      <c r="C38" s="17" t="s">
        <v>49</v>
      </c>
      <c r="D38" s="26">
        <v>50</v>
      </c>
      <c r="E38" s="27"/>
      <c r="F38" s="28">
        <f t="shared" ref="F38:F44" si="0">ROUND(D38*ROUND(E38,2),2)</f>
        <v>0</v>
      </c>
    </row>
    <row r="39" spans="1:6" ht="24" x14ac:dyDescent="0.2">
      <c r="B39" s="25" t="s">
        <v>56</v>
      </c>
      <c r="C39" s="17" t="s">
        <v>49</v>
      </c>
      <c r="D39" s="26">
        <v>142</v>
      </c>
      <c r="E39" s="27"/>
      <c r="F39" s="28">
        <f t="shared" si="0"/>
        <v>0</v>
      </c>
    </row>
    <row r="40" spans="1:6" x14ac:dyDescent="0.2">
      <c r="B40" s="25" t="s">
        <v>57</v>
      </c>
      <c r="C40" s="17" t="s">
        <v>58</v>
      </c>
      <c r="D40" s="26">
        <v>30</v>
      </c>
      <c r="E40" s="27"/>
      <c r="F40" s="28">
        <f t="shared" si="0"/>
        <v>0</v>
      </c>
    </row>
    <row r="41" spans="1:6" ht="24" x14ac:dyDescent="0.2">
      <c r="B41" s="25" t="s">
        <v>59</v>
      </c>
      <c r="C41" s="17" t="s">
        <v>58</v>
      </c>
      <c r="D41" s="26">
        <v>980</v>
      </c>
      <c r="E41" s="27"/>
      <c r="F41" s="28">
        <f t="shared" si="0"/>
        <v>0</v>
      </c>
    </row>
    <row r="42" spans="1:6" ht="24" x14ac:dyDescent="0.2">
      <c r="B42" s="25" t="s">
        <v>60</v>
      </c>
      <c r="C42" s="17" t="s">
        <v>58</v>
      </c>
      <c r="D42" s="26">
        <v>390</v>
      </c>
      <c r="E42" s="27"/>
      <c r="F42" s="28">
        <f t="shared" si="0"/>
        <v>0</v>
      </c>
    </row>
    <row r="43" spans="1:6" ht="24" x14ac:dyDescent="0.2">
      <c r="B43" s="25" t="s">
        <v>61</v>
      </c>
      <c r="C43" s="17" t="s">
        <v>49</v>
      </c>
      <c r="D43" s="26">
        <v>100</v>
      </c>
      <c r="E43" s="27"/>
      <c r="F43" s="28">
        <f t="shared" si="0"/>
        <v>0</v>
      </c>
    </row>
    <row r="44" spans="1:6" x14ac:dyDescent="0.2">
      <c r="B44" s="25" t="s">
        <v>62</v>
      </c>
      <c r="C44" s="17" t="s">
        <v>49</v>
      </c>
      <c r="D44" s="26">
        <v>325</v>
      </c>
      <c r="E44" s="27"/>
      <c r="F44" s="28">
        <f t="shared" si="0"/>
        <v>0</v>
      </c>
    </row>
    <row r="45" spans="1:6" x14ac:dyDescent="0.2">
      <c r="E45" s="30" t="s">
        <v>51</v>
      </c>
      <c r="F45" s="28">
        <f>SUM(F38:F44)</f>
        <v>0</v>
      </c>
    </row>
    <row r="47" spans="1:6" x14ac:dyDescent="0.2">
      <c r="A47" s="23" t="s">
        <v>63</v>
      </c>
      <c r="B47" s="24" t="s">
        <v>64</v>
      </c>
    </row>
    <row r="48" spans="1:6" ht="96" x14ac:dyDescent="0.2">
      <c r="B48" s="15" t="s">
        <v>65</v>
      </c>
    </row>
    <row r="49" spans="1:6" x14ac:dyDescent="0.2">
      <c r="B49" s="25" t="s">
        <v>66</v>
      </c>
      <c r="C49" s="17" t="s">
        <v>49</v>
      </c>
      <c r="D49" s="26">
        <v>150</v>
      </c>
      <c r="E49" s="27"/>
      <c r="F49" s="28">
        <f>ROUND(D49*ROUND(E49,2),2)</f>
        <v>0</v>
      </c>
    </row>
    <row r="50" spans="1:6" x14ac:dyDescent="0.2">
      <c r="B50" s="25" t="s">
        <v>67</v>
      </c>
      <c r="C50" s="17" t="s">
        <v>49</v>
      </c>
      <c r="D50" s="26">
        <v>142</v>
      </c>
      <c r="E50" s="27"/>
      <c r="F50" s="28">
        <f>ROUND(D50*ROUND(E50,2),2)</f>
        <v>0</v>
      </c>
    </row>
    <row r="51" spans="1:6" x14ac:dyDescent="0.2">
      <c r="E51" s="30" t="s">
        <v>51</v>
      </c>
      <c r="F51" s="28">
        <f>SUM(F49:F50)</f>
        <v>0</v>
      </c>
    </row>
    <row r="53" spans="1:6" ht="24" x14ac:dyDescent="0.2">
      <c r="A53" s="23" t="s">
        <v>68</v>
      </c>
      <c r="B53" s="24" t="s">
        <v>69</v>
      </c>
    </row>
    <row r="54" spans="1:6" ht="120" x14ac:dyDescent="0.2">
      <c r="B54" s="15" t="s">
        <v>70</v>
      </c>
    </row>
    <row r="55" spans="1:6" x14ac:dyDescent="0.2">
      <c r="B55" s="25" t="s">
        <v>71</v>
      </c>
      <c r="C55" s="17" t="s">
        <v>49</v>
      </c>
      <c r="D55" s="26">
        <v>390</v>
      </c>
      <c r="E55" s="27"/>
      <c r="F55" s="28">
        <f>ROUND(D55*ROUND(E55,2),2)</f>
        <v>0</v>
      </c>
    </row>
    <row r="57" spans="1:6" ht="24" x14ac:dyDescent="0.2">
      <c r="A57" s="23" t="s">
        <v>72</v>
      </c>
      <c r="B57" s="24" t="s">
        <v>73</v>
      </c>
    </row>
    <row r="58" spans="1:6" ht="60" x14ac:dyDescent="0.2">
      <c r="B58" s="15" t="s">
        <v>74</v>
      </c>
    </row>
    <row r="59" spans="1:6" x14ac:dyDescent="0.2">
      <c r="B59" s="25" t="s">
        <v>75</v>
      </c>
      <c r="C59" s="17" t="s">
        <v>76</v>
      </c>
      <c r="D59" s="26">
        <v>20</v>
      </c>
      <c r="E59" s="27"/>
      <c r="F59" s="28">
        <f>ROUND(D59*ROUND(E59,2),2)</f>
        <v>0</v>
      </c>
    </row>
    <row r="60" spans="1:6" x14ac:dyDescent="0.2">
      <c r="B60" s="25" t="s">
        <v>77</v>
      </c>
      <c r="C60" s="17" t="s">
        <v>76</v>
      </c>
      <c r="D60" s="26">
        <v>20</v>
      </c>
      <c r="E60" s="27"/>
      <c r="F60" s="28">
        <f>ROUND(D60*ROUND(E60,2),2)</f>
        <v>0</v>
      </c>
    </row>
    <row r="61" spans="1:6" x14ac:dyDescent="0.2">
      <c r="E61" s="30" t="s">
        <v>51</v>
      </c>
      <c r="F61" s="28">
        <f>SUM(F59:F60)</f>
        <v>0</v>
      </c>
    </row>
    <row r="63" spans="1:6" x14ac:dyDescent="0.2">
      <c r="A63" s="23" t="s">
        <v>78</v>
      </c>
      <c r="B63" s="24" t="s">
        <v>79</v>
      </c>
    </row>
    <row r="64" spans="1:6" ht="84" x14ac:dyDescent="0.2">
      <c r="B64" s="15" t="s">
        <v>80</v>
      </c>
    </row>
    <row r="65" spans="1:6" x14ac:dyDescent="0.2">
      <c r="B65" s="25" t="s">
        <v>71</v>
      </c>
      <c r="C65" s="17" t="s">
        <v>49</v>
      </c>
      <c r="D65" s="26">
        <v>700</v>
      </c>
      <c r="E65" s="27"/>
      <c r="F65" s="28">
        <f>ROUND(D65*ROUND(E65,2),2)</f>
        <v>0</v>
      </c>
    </row>
    <row r="67" spans="1:6" x14ac:dyDescent="0.2">
      <c r="A67" s="23" t="s">
        <v>81</v>
      </c>
      <c r="B67" s="24" t="s">
        <v>82</v>
      </c>
    </row>
    <row r="68" spans="1:6" ht="72" x14ac:dyDescent="0.2">
      <c r="B68" s="15" t="s">
        <v>83</v>
      </c>
    </row>
    <row r="69" spans="1:6" x14ac:dyDescent="0.2">
      <c r="B69" s="25" t="s">
        <v>84</v>
      </c>
      <c r="C69" s="17" t="s">
        <v>49</v>
      </c>
      <c r="D69" s="26">
        <v>138</v>
      </c>
      <c r="E69" s="27"/>
      <c r="F69" s="28">
        <f>ROUND(D69*ROUND(E69,2),2)</f>
        <v>0</v>
      </c>
    </row>
    <row r="70" spans="1:6" x14ac:dyDescent="0.2">
      <c r="B70" s="25" t="s">
        <v>85</v>
      </c>
      <c r="C70" s="17" t="s">
        <v>49</v>
      </c>
      <c r="D70" s="26">
        <v>66</v>
      </c>
      <c r="E70" s="27"/>
      <c r="F70" s="28">
        <f>ROUND(D70*ROUND(E70,2),2)</f>
        <v>0</v>
      </c>
    </row>
    <row r="71" spans="1:6" x14ac:dyDescent="0.2">
      <c r="E71" s="30" t="s">
        <v>51</v>
      </c>
      <c r="F71" s="28">
        <f>SUM(F69:F70)</f>
        <v>0</v>
      </c>
    </row>
    <row r="73" spans="1:6" x14ac:dyDescent="0.2">
      <c r="A73" s="23" t="s">
        <v>86</v>
      </c>
      <c r="B73" s="24" t="s">
        <v>87</v>
      </c>
    </row>
    <row r="74" spans="1:6" ht="72" x14ac:dyDescent="0.2">
      <c r="B74" s="15" t="s">
        <v>88</v>
      </c>
    </row>
    <row r="75" spans="1:6" x14ac:dyDescent="0.2">
      <c r="B75" s="25" t="s">
        <v>89</v>
      </c>
      <c r="C75" s="17" t="s">
        <v>49</v>
      </c>
      <c r="D75" s="26">
        <v>160</v>
      </c>
      <c r="E75" s="27"/>
      <c r="F75" s="28">
        <f>ROUND(D75*ROUND(E75,2),2)</f>
        <v>0</v>
      </c>
    </row>
    <row r="77" spans="1:6" ht="24" x14ac:dyDescent="0.2">
      <c r="A77" s="23" t="s">
        <v>90</v>
      </c>
      <c r="B77" s="24" t="s">
        <v>91</v>
      </c>
    </row>
    <row r="78" spans="1:6" ht="108" x14ac:dyDescent="0.2">
      <c r="B78" s="15" t="s">
        <v>92</v>
      </c>
    </row>
    <row r="79" spans="1:6" x14ac:dyDescent="0.2">
      <c r="B79" s="25" t="s">
        <v>93</v>
      </c>
      <c r="C79" s="17" t="s">
        <v>58</v>
      </c>
      <c r="D79" s="26">
        <v>1100</v>
      </c>
      <c r="E79" s="27"/>
      <c r="F79" s="28">
        <f>ROUND(D79*ROUND(E79,2),2)</f>
        <v>0</v>
      </c>
    </row>
    <row r="81" spans="1:6" ht="24" x14ac:dyDescent="0.2">
      <c r="A81" s="23" t="s">
        <v>94</v>
      </c>
      <c r="B81" s="24" t="s">
        <v>95</v>
      </c>
    </row>
    <row r="82" spans="1:6" ht="72" x14ac:dyDescent="0.2">
      <c r="B82" s="15" t="s">
        <v>96</v>
      </c>
    </row>
    <row r="83" spans="1:6" x14ac:dyDescent="0.2">
      <c r="B83" s="25" t="s">
        <v>97</v>
      </c>
      <c r="C83" s="17" t="s">
        <v>49</v>
      </c>
      <c r="D83" s="26">
        <v>150</v>
      </c>
      <c r="E83" s="27"/>
      <c r="F83" s="28">
        <f>ROUND(D83*ROUND(E83,2),2)</f>
        <v>0</v>
      </c>
    </row>
    <row r="85" spans="1:6" ht="24" x14ac:dyDescent="0.2">
      <c r="A85" s="23" t="s">
        <v>98</v>
      </c>
      <c r="B85" s="24" t="s">
        <v>99</v>
      </c>
    </row>
    <row r="86" spans="1:6" ht="36" x14ac:dyDescent="0.2">
      <c r="B86" s="15" t="s">
        <v>100</v>
      </c>
    </row>
    <row r="87" spans="1:6" x14ac:dyDescent="0.2">
      <c r="B87" s="25" t="s">
        <v>39</v>
      </c>
      <c r="C87" s="17" t="s">
        <v>39</v>
      </c>
      <c r="D87" s="26">
        <v>1</v>
      </c>
      <c r="E87" s="27"/>
      <c r="F87" s="28">
        <f>ROUND(D87*ROUND(E87,2),2)</f>
        <v>0</v>
      </c>
    </row>
    <row r="89" spans="1:6" ht="24" x14ac:dyDescent="0.2">
      <c r="A89" s="23" t="s">
        <v>101</v>
      </c>
      <c r="B89" s="24" t="s">
        <v>102</v>
      </c>
    </row>
    <row r="90" spans="1:6" ht="24" x14ac:dyDescent="0.2">
      <c r="B90" s="15" t="s">
        <v>103</v>
      </c>
    </row>
    <row r="91" spans="1:6" x14ac:dyDescent="0.2">
      <c r="B91" s="25" t="s">
        <v>39</v>
      </c>
      <c r="C91" s="17" t="s">
        <v>39</v>
      </c>
      <c r="D91" s="26">
        <v>1</v>
      </c>
      <c r="E91" s="27"/>
      <c r="F91" s="28">
        <f>ROUND(D91*ROUND(E91,2),2)</f>
        <v>0</v>
      </c>
    </row>
    <row r="93" spans="1:6" ht="36" x14ac:dyDescent="0.2">
      <c r="A93" s="23" t="s">
        <v>104</v>
      </c>
      <c r="B93" s="24" t="s">
        <v>105</v>
      </c>
    </row>
    <row r="94" spans="1:6" ht="96" x14ac:dyDescent="0.2">
      <c r="B94" s="15" t="s">
        <v>106</v>
      </c>
    </row>
    <row r="95" spans="1:6" x14ac:dyDescent="0.2">
      <c r="B95" s="25" t="s">
        <v>107</v>
      </c>
      <c r="C95" s="17" t="s">
        <v>76</v>
      </c>
      <c r="D95" s="26">
        <v>22</v>
      </c>
      <c r="E95" s="27"/>
      <c r="F95" s="28">
        <f>ROUND(D95*ROUND(E95,2),2)</f>
        <v>0</v>
      </c>
    </row>
    <row r="97" spans="1:6" x14ac:dyDescent="0.2">
      <c r="A97" s="23" t="s">
        <v>108</v>
      </c>
      <c r="B97" s="24" t="s">
        <v>109</v>
      </c>
    </row>
    <row r="98" spans="1:6" ht="24" x14ac:dyDescent="0.2">
      <c r="B98" s="15" t="s">
        <v>110</v>
      </c>
    </row>
    <row r="99" spans="1:6" x14ac:dyDescent="0.2">
      <c r="B99" s="25" t="s">
        <v>111</v>
      </c>
      <c r="C99" s="17" t="s">
        <v>49</v>
      </c>
      <c r="D99" s="26">
        <v>68</v>
      </c>
      <c r="E99" s="27"/>
      <c r="F99" s="28">
        <f>ROUND(D99*ROUND(E99,2),2)</f>
        <v>0</v>
      </c>
    </row>
    <row r="101" spans="1:6" x14ac:dyDescent="0.2">
      <c r="A101" s="23" t="s">
        <v>112</v>
      </c>
      <c r="B101" s="24" t="s">
        <v>113</v>
      </c>
    </row>
    <row r="102" spans="1:6" ht="36" x14ac:dyDescent="0.2">
      <c r="B102" s="15" t="s">
        <v>114</v>
      </c>
    </row>
    <row r="103" spans="1:6" x14ac:dyDescent="0.2">
      <c r="B103" s="25" t="s">
        <v>115</v>
      </c>
      <c r="C103" s="17" t="s">
        <v>39</v>
      </c>
      <c r="D103" s="26">
        <v>1</v>
      </c>
      <c r="E103" s="27"/>
      <c r="F103" s="28">
        <f>ROUND(D103*ROUND(E103,2),2)</f>
        <v>0</v>
      </c>
    </row>
    <row r="105" spans="1:6" x14ac:dyDescent="0.2">
      <c r="A105" s="23" t="s">
        <v>116</v>
      </c>
      <c r="B105" s="24" t="s">
        <v>117</v>
      </c>
    </row>
    <row r="106" spans="1:6" ht="24" x14ac:dyDescent="0.2">
      <c r="B106" s="15" t="s">
        <v>118</v>
      </c>
    </row>
    <row r="107" spans="1:6" x14ac:dyDescent="0.2">
      <c r="B107" s="25" t="s">
        <v>119</v>
      </c>
      <c r="C107" s="17" t="s">
        <v>120</v>
      </c>
      <c r="D107" s="26">
        <v>50</v>
      </c>
      <c r="E107" s="27"/>
      <c r="F107" s="28">
        <f>ROUND(D107*ROUND(E107,2),2)</f>
        <v>0</v>
      </c>
    </row>
    <row r="108" spans="1:6" x14ac:dyDescent="0.2">
      <c r="B108" s="25" t="s">
        <v>121</v>
      </c>
      <c r="C108" s="17" t="s">
        <v>120</v>
      </c>
      <c r="D108" s="26">
        <v>50</v>
      </c>
      <c r="E108" s="27"/>
      <c r="F108" s="28">
        <f>ROUND(D108*ROUND(E108,2),2)</f>
        <v>0</v>
      </c>
    </row>
    <row r="109" spans="1:6" x14ac:dyDescent="0.2">
      <c r="E109" s="30" t="s">
        <v>51</v>
      </c>
      <c r="F109" s="28">
        <f>SUM(F107:F108)</f>
        <v>0</v>
      </c>
    </row>
    <row r="111" spans="1:6" x14ac:dyDescent="0.2">
      <c r="A111" s="20" t="s">
        <v>41</v>
      </c>
      <c r="B111" s="6" t="s">
        <v>122</v>
      </c>
      <c r="C111" s="5"/>
      <c r="D111" s="4"/>
      <c r="E111" s="4"/>
      <c r="F111" s="29">
        <f>SUM(F34,F45,F51,F55,F61,F65,F71,F75,F79,F83,F87,F91,F95,F99,F103,F109)</f>
        <v>0</v>
      </c>
    </row>
    <row r="113" spans="1:6" x14ac:dyDescent="0.2">
      <c r="A113" s="20" t="s">
        <v>123</v>
      </c>
      <c r="B113" s="6" t="s">
        <v>124</v>
      </c>
      <c r="C113" s="5"/>
      <c r="D113" s="4"/>
      <c r="E113" s="4"/>
      <c r="F113" s="4"/>
    </row>
    <row r="115" spans="1:6" x14ac:dyDescent="0.2">
      <c r="A115" s="20"/>
      <c r="B115" s="21" t="s">
        <v>16</v>
      </c>
      <c r="C115" s="22"/>
      <c r="D115" s="20"/>
      <c r="E115" s="20"/>
      <c r="F115" s="20"/>
    </row>
    <row r="117" spans="1:6" ht="276" x14ac:dyDescent="0.2">
      <c r="B117" s="15" t="s">
        <v>125</v>
      </c>
    </row>
    <row r="118" spans="1:6" ht="252" x14ac:dyDescent="0.2">
      <c r="B118" s="15" t="s">
        <v>126</v>
      </c>
    </row>
    <row r="119" spans="1:6" ht="72" x14ac:dyDescent="0.2">
      <c r="B119" s="15" t="s">
        <v>127</v>
      </c>
    </row>
    <row r="121" spans="1:6" x14ac:dyDescent="0.2">
      <c r="A121" s="23" t="s">
        <v>128</v>
      </c>
      <c r="B121" s="24" t="s">
        <v>129</v>
      </c>
    </row>
    <row r="122" spans="1:6" ht="84" x14ac:dyDescent="0.2">
      <c r="B122" s="15" t="s">
        <v>130</v>
      </c>
    </row>
    <row r="123" spans="1:6" x14ac:dyDescent="0.2">
      <c r="B123" s="25" t="s">
        <v>131</v>
      </c>
      <c r="C123" s="17" t="s">
        <v>132</v>
      </c>
      <c r="D123" s="26">
        <v>2</v>
      </c>
      <c r="E123" s="27"/>
      <c r="F123" s="28">
        <f>ROUND(D123*ROUND(E123,2),2)</f>
        <v>0</v>
      </c>
    </row>
    <row r="124" spans="1:6" x14ac:dyDescent="0.2">
      <c r="B124" s="25" t="s">
        <v>133</v>
      </c>
      <c r="C124" s="17" t="s">
        <v>49</v>
      </c>
      <c r="D124" s="26">
        <v>12</v>
      </c>
      <c r="E124" s="27"/>
      <c r="F124" s="28">
        <f>ROUND(D124*ROUND(E124,2),2)</f>
        <v>0</v>
      </c>
    </row>
    <row r="125" spans="1:6" x14ac:dyDescent="0.2">
      <c r="B125" s="25" t="s">
        <v>134</v>
      </c>
      <c r="C125" s="17" t="s">
        <v>135</v>
      </c>
      <c r="D125" s="26">
        <v>160</v>
      </c>
      <c r="E125" s="27"/>
      <c r="F125" s="28">
        <f>ROUND(D125*ROUND(E125,2),2)</f>
        <v>0</v>
      </c>
    </row>
    <row r="126" spans="1:6" x14ac:dyDescent="0.2">
      <c r="E126" s="30" t="s">
        <v>51</v>
      </c>
      <c r="F126" s="28">
        <f>SUM(F123:F125)</f>
        <v>0</v>
      </c>
    </row>
    <row r="128" spans="1:6" x14ac:dyDescent="0.2">
      <c r="A128" s="23" t="s">
        <v>136</v>
      </c>
      <c r="B128" s="24" t="s">
        <v>137</v>
      </c>
    </row>
    <row r="129" spans="1:6" ht="48" x14ac:dyDescent="0.2">
      <c r="B129" s="15" t="s">
        <v>138</v>
      </c>
    </row>
    <row r="130" spans="1:6" x14ac:dyDescent="0.2">
      <c r="B130" s="25" t="s">
        <v>139</v>
      </c>
      <c r="C130" s="17" t="s">
        <v>76</v>
      </c>
      <c r="D130" s="26">
        <v>196</v>
      </c>
      <c r="E130" s="27"/>
      <c r="F130" s="28">
        <f>ROUND(D130*ROUND(E130,2),2)</f>
        <v>0</v>
      </c>
    </row>
    <row r="132" spans="1:6" x14ac:dyDescent="0.2">
      <c r="A132" s="20" t="s">
        <v>123</v>
      </c>
      <c r="B132" s="6" t="s">
        <v>140</v>
      </c>
      <c r="C132" s="5"/>
      <c r="D132" s="4"/>
      <c r="E132" s="4"/>
      <c r="F132" s="29">
        <f>SUM(F126,F130)</f>
        <v>0</v>
      </c>
    </row>
    <row r="134" spans="1:6" x14ac:dyDescent="0.2">
      <c r="A134" s="20" t="s">
        <v>141</v>
      </c>
      <c r="B134" s="6" t="s">
        <v>142</v>
      </c>
      <c r="C134" s="5"/>
      <c r="D134" s="4"/>
      <c r="E134" s="4"/>
      <c r="F134" s="4"/>
    </row>
    <row r="136" spans="1:6" x14ac:dyDescent="0.2">
      <c r="A136" s="20"/>
      <c r="B136" s="21" t="s">
        <v>16</v>
      </c>
      <c r="C136" s="22"/>
      <c r="D136" s="20"/>
      <c r="E136" s="20"/>
      <c r="F136" s="20"/>
    </row>
    <row r="138" spans="1:6" ht="240" x14ac:dyDescent="0.2">
      <c r="B138" s="15" t="s">
        <v>143</v>
      </c>
    </row>
    <row r="139" spans="1:6" ht="84" x14ac:dyDescent="0.2">
      <c r="B139" s="15" t="s">
        <v>144</v>
      </c>
    </row>
    <row r="141" spans="1:6" x14ac:dyDescent="0.2">
      <c r="A141" s="23" t="s">
        <v>145</v>
      </c>
      <c r="B141" s="24" t="s">
        <v>146</v>
      </c>
    </row>
    <row r="142" spans="1:6" ht="60" x14ac:dyDescent="0.2">
      <c r="B142" s="15" t="s">
        <v>147</v>
      </c>
    </row>
    <row r="143" spans="1:6" x14ac:dyDescent="0.2">
      <c r="B143" s="25" t="s">
        <v>115</v>
      </c>
      <c r="C143" s="17" t="s">
        <v>49</v>
      </c>
      <c r="D143" s="26">
        <v>4341.12</v>
      </c>
      <c r="E143" s="27"/>
      <c r="F143" s="28">
        <f>ROUND(D143*ROUND(E143,2),2)</f>
        <v>0</v>
      </c>
    </row>
    <row r="145" spans="1:6" ht="24" x14ac:dyDescent="0.2">
      <c r="A145" s="23" t="s">
        <v>148</v>
      </c>
      <c r="B145" s="24" t="s">
        <v>149</v>
      </c>
    </row>
    <row r="146" spans="1:6" ht="252" x14ac:dyDescent="0.2">
      <c r="B146" s="15" t="s">
        <v>150</v>
      </c>
    </row>
    <row r="147" spans="1:6" ht="144" x14ac:dyDescent="0.2">
      <c r="B147" s="15" t="s">
        <v>151</v>
      </c>
    </row>
    <row r="148" spans="1:6" x14ac:dyDescent="0.2">
      <c r="B148" s="25" t="s">
        <v>152</v>
      </c>
      <c r="C148" s="17" t="s">
        <v>49</v>
      </c>
      <c r="D148" s="26">
        <v>2753</v>
      </c>
      <c r="E148" s="27"/>
      <c r="F148" s="28">
        <f>ROUND(D148*ROUND(E148,2),2)</f>
        <v>0</v>
      </c>
    </row>
    <row r="149" spans="1:6" x14ac:dyDescent="0.2">
      <c r="B149" s="25" t="s">
        <v>153</v>
      </c>
      <c r="C149" s="17" t="s">
        <v>49</v>
      </c>
      <c r="D149" s="26">
        <v>696</v>
      </c>
      <c r="E149" s="27"/>
      <c r="F149" s="28">
        <f>ROUND(D149*ROUND(E149,2),2)</f>
        <v>0</v>
      </c>
    </row>
    <row r="150" spans="1:6" x14ac:dyDescent="0.2">
      <c r="B150" s="25" t="s">
        <v>154</v>
      </c>
      <c r="C150" s="17" t="s">
        <v>49</v>
      </c>
      <c r="D150" s="26">
        <v>617</v>
      </c>
      <c r="E150" s="27"/>
      <c r="F150" s="28">
        <f>ROUND(D150*ROUND(E150,2),2)</f>
        <v>0</v>
      </c>
    </row>
    <row r="151" spans="1:6" ht="24" x14ac:dyDescent="0.2">
      <c r="B151" s="25" t="s">
        <v>155</v>
      </c>
      <c r="C151" s="17" t="s">
        <v>76</v>
      </c>
      <c r="D151" s="26">
        <v>20</v>
      </c>
      <c r="E151" s="27"/>
      <c r="F151" s="28">
        <f>ROUND(D151*ROUND(E151,2),2)</f>
        <v>0</v>
      </c>
    </row>
    <row r="152" spans="1:6" x14ac:dyDescent="0.2">
      <c r="E152" s="30" t="s">
        <v>51</v>
      </c>
      <c r="F152" s="28">
        <f>SUM(F148:F151)</f>
        <v>0</v>
      </c>
    </row>
    <row r="154" spans="1:6" ht="24" x14ac:dyDescent="0.2">
      <c r="A154" s="23" t="s">
        <v>156</v>
      </c>
      <c r="B154" s="24" t="s">
        <v>157</v>
      </c>
    </row>
    <row r="155" spans="1:6" ht="264" x14ac:dyDescent="0.2">
      <c r="B155" s="15" t="s">
        <v>158</v>
      </c>
    </row>
    <row r="156" spans="1:6" ht="144" x14ac:dyDescent="0.2">
      <c r="B156" s="15" t="s">
        <v>151</v>
      </c>
    </row>
    <row r="157" spans="1:6" x14ac:dyDescent="0.2">
      <c r="B157" s="25" t="s">
        <v>159</v>
      </c>
      <c r="C157" s="17" t="s">
        <v>49</v>
      </c>
      <c r="D157" s="26">
        <v>190</v>
      </c>
      <c r="E157" s="27"/>
      <c r="F157" s="28">
        <f>ROUND(D157*ROUND(E157,2),2)</f>
        <v>0</v>
      </c>
    </row>
    <row r="159" spans="1:6" ht="24" x14ac:dyDescent="0.2">
      <c r="A159" s="23" t="s">
        <v>160</v>
      </c>
      <c r="B159" s="24" t="s">
        <v>161</v>
      </c>
    </row>
    <row r="160" spans="1:6" ht="204" x14ac:dyDescent="0.2">
      <c r="B160" s="15" t="s">
        <v>162</v>
      </c>
    </row>
    <row r="161" spans="1:6" x14ac:dyDescent="0.2">
      <c r="B161" s="25" t="s">
        <v>115</v>
      </c>
      <c r="C161" s="17" t="s">
        <v>49</v>
      </c>
      <c r="D161" s="26">
        <v>331.3</v>
      </c>
      <c r="E161" s="27"/>
      <c r="F161" s="28">
        <f>ROUND(D161*ROUND(E161,2),2)</f>
        <v>0</v>
      </c>
    </row>
    <row r="163" spans="1:6" ht="192" x14ac:dyDescent="0.2">
      <c r="A163" s="23" t="s">
        <v>163</v>
      </c>
      <c r="B163" s="15" t="s">
        <v>164</v>
      </c>
    </row>
    <row r="164" spans="1:6" x14ac:dyDescent="0.2">
      <c r="B164" s="25" t="s">
        <v>115</v>
      </c>
      <c r="C164" s="17" t="s">
        <v>58</v>
      </c>
      <c r="D164" s="26">
        <v>844</v>
      </c>
      <c r="E164" s="27"/>
      <c r="F164" s="28">
        <f>ROUND(D164*ROUND(E164,2),2)</f>
        <v>0</v>
      </c>
    </row>
    <row r="166" spans="1:6" ht="144" x14ac:dyDescent="0.2">
      <c r="A166" s="23" t="s">
        <v>165</v>
      </c>
      <c r="B166" s="15" t="s">
        <v>166</v>
      </c>
    </row>
    <row r="167" spans="1:6" x14ac:dyDescent="0.2">
      <c r="B167" s="25" t="s">
        <v>115</v>
      </c>
      <c r="C167" s="17" t="s">
        <v>58</v>
      </c>
      <c r="D167" s="26">
        <v>250</v>
      </c>
      <c r="E167" s="27"/>
      <c r="F167" s="28">
        <f>ROUND(D167*ROUND(E167,2),2)</f>
        <v>0</v>
      </c>
    </row>
    <row r="169" spans="1:6" ht="72" x14ac:dyDescent="0.2">
      <c r="A169" s="23" t="s">
        <v>167</v>
      </c>
      <c r="B169" s="15" t="s">
        <v>168</v>
      </c>
    </row>
    <row r="170" spans="1:6" x14ac:dyDescent="0.2">
      <c r="B170" s="25" t="s">
        <v>115</v>
      </c>
      <c r="C170" s="17" t="s">
        <v>49</v>
      </c>
      <c r="D170" s="26">
        <v>40</v>
      </c>
      <c r="E170" s="27"/>
      <c r="F170" s="28">
        <f>ROUND(D170*ROUND(E170,2),2)</f>
        <v>0</v>
      </c>
    </row>
    <row r="172" spans="1:6" ht="24" x14ac:dyDescent="0.2">
      <c r="A172" s="23" t="s">
        <v>169</v>
      </c>
      <c r="B172" s="24" t="s">
        <v>170</v>
      </c>
    </row>
    <row r="173" spans="1:6" ht="108" x14ac:dyDescent="0.2">
      <c r="B173" s="15" t="s">
        <v>171</v>
      </c>
    </row>
    <row r="174" spans="1:6" ht="24" x14ac:dyDescent="0.2">
      <c r="B174" s="25" t="s">
        <v>172</v>
      </c>
      <c r="C174" s="17" t="s">
        <v>58</v>
      </c>
      <c r="D174" s="26">
        <v>350</v>
      </c>
      <c r="E174" s="27"/>
      <c r="F174" s="28">
        <f>ROUND(D174*ROUND(E174,2),2)</f>
        <v>0</v>
      </c>
    </row>
    <row r="175" spans="1:6" ht="24" x14ac:dyDescent="0.2">
      <c r="B175" s="25" t="s">
        <v>173</v>
      </c>
      <c r="C175" s="17" t="s">
        <v>58</v>
      </c>
      <c r="D175" s="26">
        <v>780</v>
      </c>
      <c r="E175" s="27"/>
      <c r="F175" s="28">
        <f>ROUND(D175*ROUND(E175,2),2)</f>
        <v>0</v>
      </c>
    </row>
    <row r="176" spans="1:6" x14ac:dyDescent="0.2">
      <c r="B176" s="25" t="s">
        <v>174</v>
      </c>
      <c r="C176" s="17" t="s">
        <v>58</v>
      </c>
      <c r="D176" s="26">
        <v>780</v>
      </c>
      <c r="E176" s="27"/>
      <c r="F176" s="28">
        <f>ROUND(D176*ROUND(E176,2),2)</f>
        <v>0</v>
      </c>
    </row>
    <row r="177" spans="1:6" x14ac:dyDescent="0.2">
      <c r="E177" s="30" t="s">
        <v>51</v>
      </c>
      <c r="F177" s="28">
        <f>SUM(F174:F176)</f>
        <v>0</v>
      </c>
    </row>
    <row r="179" spans="1:6" ht="60" x14ac:dyDescent="0.2">
      <c r="A179" s="23" t="s">
        <v>175</v>
      </c>
      <c r="B179" s="15" t="s">
        <v>176</v>
      </c>
    </row>
    <row r="180" spans="1:6" x14ac:dyDescent="0.2">
      <c r="B180" s="25" t="s">
        <v>177</v>
      </c>
      <c r="C180" s="17" t="s">
        <v>76</v>
      </c>
      <c r="D180" s="26">
        <v>5</v>
      </c>
      <c r="E180" s="27"/>
      <c r="F180" s="28">
        <f>ROUND(D180*ROUND(E180,2),2)</f>
        <v>0</v>
      </c>
    </row>
    <row r="181" spans="1:6" x14ac:dyDescent="0.2">
      <c r="B181" s="25" t="s">
        <v>178</v>
      </c>
      <c r="C181" s="17" t="s">
        <v>76</v>
      </c>
      <c r="D181" s="26">
        <v>27</v>
      </c>
      <c r="E181" s="27"/>
      <c r="F181" s="28">
        <f>ROUND(D181*ROUND(E181,2),2)</f>
        <v>0</v>
      </c>
    </row>
    <row r="182" spans="1:6" x14ac:dyDescent="0.2">
      <c r="E182" s="30" t="s">
        <v>51</v>
      </c>
      <c r="F182" s="28">
        <f>SUM(F180:F181)</f>
        <v>0</v>
      </c>
    </row>
    <row r="184" spans="1:6" ht="84" x14ac:dyDescent="0.2">
      <c r="A184" s="23" t="s">
        <v>179</v>
      </c>
      <c r="B184" s="15" t="s">
        <v>180</v>
      </c>
    </row>
    <row r="185" spans="1:6" x14ac:dyDescent="0.2">
      <c r="B185" s="25" t="s">
        <v>115</v>
      </c>
      <c r="C185" s="17" t="s">
        <v>76</v>
      </c>
      <c r="D185" s="26">
        <v>30</v>
      </c>
      <c r="E185" s="27"/>
      <c r="F185" s="28">
        <f>ROUND(D185*ROUND(E185,2),2)</f>
        <v>0</v>
      </c>
    </row>
    <row r="187" spans="1:6" ht="96" x14ac:dyDescent="0.2">
      <c r="A187" s="23" t="s">
        <v>181</v>
      </c>
      <c r="B187" s="15" t="s">
        <v>182</v>
      </c>
    </row>
    <row r="188" spans="1:6" x14ac:dyDescent="0.2">
      <c r="B188" s="25" t="s">
        <v>183</v>
      </c>
      <c r="C188" s="17" t="s">
        <v>58</v>
      </c>
      <c r="D188" s="26">
        <v>240</v>
      </c>
      <c r="E188" s="27"/>
      <c r="F188" s="28">
        <f>ROUND(D188*ROUND(E188,2),2)</f>
        <v>0</v>
      </c>
    </row>
    <row r="189" spans="1:6" ht="24" x14ac:dyDescent="0.2">
      <c r="B189" s="25" t="s">
        <v>184</v>
      </c>
      <c r="C189" s="17" t="s">
        <v>58</v>
      </c>
      <c r="D189" s="26">
        <v>150</v>
      </c>
      <c r="E189" s="27"/>
      <c r="F189" s="28">
        <f>ROUND(D189*ROUND(E189,2),2)</f>
        <v>0</v>
      </c>
    </row>
    <row r="190" spans="1:6" x14ac:dyDescent="0.2">
      <c r="E190" s="30" t="s">
        <v>51</v>
      </c>
      <c r="F190" s="28">
        <f>SUM(F188:F189)</f>
        <v>0</v>
      </c>
    </row>
    <row r="192" spans="1:6" ht="24" x14ac:dyDescent="0.2">
      <c r="A192" s="23" t="s">
        <v>185</v>
      </c>
      <c r="B192" s="24" t="s">
        <v>186</v>
      </c>
    </row>
    <row r="193" spans="1:6" ht="132" x14ac:dyDescent="0.2">
      <c r="B193" s="15" t="s">
        <v>187</v>
      </c>
    </row>
    <row r="194" spans="1:6" x14ac:dyDescent="0.2">
      <c r="B194" s="25" t="s">
        <v>153</v>
      </c>
      <c r="C194" s="17" t="s">
        <v>49</v>
      </c>
      <c r="D194" s="26">
        <v>50</v>
      </c>
      <c r="E194" s="27"/>
      <c r="F194" s="28">
        <f>ROUND(D194*ROUND(E194,2),2)</f>
        <v>0</v>
      </c>
    </row>
    <row r="196" spans="1:6" ht="36" x14ac:dyDescent="0.2">
      <c r="A196" s="23" t="s">
        <v>188</v>
      </c>
      <c r="B196" s="24" t="s">
        <v>189</v>
      </c>
    </row>
    <row r="197" spans="1:6" ht="168" x14ac:dyDescent="0.2">
      <c r="B197" s="15" t="s">
        <v>190</v>
      </c>
    </row>
    <row r="198" spans="1:6" x14ac:dyDescent="0.2">
      <c r="B198" s="25" t="s">
        <v>191</v>
      </c>
      <c r="C198" s="17" t="s">
        <v>49</v>
      </c>
      <c r="D198" s="26">
        <v>700</v>
      </c>
      <c r="E198" s="27"/>
      <c r="F198" s="28">
        <f>ROUND(D198*ROUND(E198,2),2)</f>
        <v>0</v>
      </c>
    </row>
    <row r="199" spans="1:6" x14ac:dyDescent="0.2">
      <c r="B199" s="25" t="s">
        <v>192</v>
      </c>
      <c r="C199" s="17" t="s">
        <v>76</v>
      </c>
      <c r="D199" s="26">
        <v>10</v>
      </c>
      <c r="E199" s="27"/>
      <c r="F199" s="28">
        <f>ROUND(D199*ROUND(E199,2),2)</f>
        <v>0</v>
      </c>
    </row>
    <row r="200" spans="1:6" x14ac:dyDescent="0.2">
      <c r="E200" s="30" t="s">
        <v>51</v>
      </c>
      <c r="F200" s="28">
        <f>SUM(F198:F199)</f>
        <v>0</v>
      </c>
    </row>
    <row r="202" spans="1:6" ht="24" x14ac:dyDescent="0.2">
      <c r="A202" s="23" t="s">
        <v>193</v>
      </c>
      <c r="B202" s="24" t="s">
        <v>194</v>
      </c>
    </row>
    <row r="203" spans="1:6" ht="96" x14ac:dyDescent="0.2">
      <c r="B203" s="15" t="s">
        <v>195</v>
      </c>
    </row>
    <row r="204" spans="1:6" x14ac:dyDescent="0.2">
      <c r="B204" s="25" t="s">
        <v>196</v>
      </c>
      <c r="C204" s="17" t="s">
        <v>49</v>
      </c>
      <c r="D204" s="26">
        <v>180</v>
      </c>
      <c r="E204" s="27"/>
      <c r="F204" s="28">
        <f>ROUND(D204*ROUND(E204,2),2)</f>
        <v>0</v>
      </c>
    </row>
    <row r="206" spans="1:6" x14ac:dyDescent="0.2">
      <c r="A206" s="20" t="s">
        <v>141</v>
      </c>
      <c r="B206" s="6" t="s">
        <v>197</v>
      </c>
      <c r="C206" s="5"/>
      <c r="D206" s="4"/>
      <c r="E206" s="4"/>
      <c r="F206" s="29">
        <f>SUM(F143,F152,F157,F161,F164,F167,F170,F177,F182,F185,F190,F194,F200,F204)</f>
        <v>0</v>
      </c>
    </row>
    <row r="208" spans="1:6" x14ac:dyDescent="0.2">
      <c r="A208" s="20" t="s">
        <v>198</v>
      </c>
      <c r="B208" s="6" t="s">
        <v>199</v>
      </c>
      <c r="C208" s="5"/>
      <c r="D208" s="4"/>
      <c r="E208" s="4"/>
      <c r="F208" s="4"/>
    </row>
    <row r="210" spans="1:6" x14ac:dyDescent="0.2">
      <c r="A210" s="20"/>
      <c r="B210" s="21" t="s">
        <v>16</v>
      </c>
      <c r="C210" s="22"/>
      <c r="D210" s="20"/>
      <c r="E210" s="20"/>
      <c r="F210" s="20"/>
    </row>
    <row r="212" spans="1:6" ht="264" x14ac:dyDescent="0.2">
      <c r="B212" s="15" t="s">
        <v>200</v>
      </c>
    </row>
    <row r="213" spans="1:6" ht="264" x14ac:dyDescent="0.2">
      <c r="B213" s="15" t="s">
        <v>201</v>
      </c>
    </row>
    <row r="214" spans="1:6" ht="24" x14ac:dyDescent="0.2">
      <c r="B214" s="15" t="s">
        <v>202</v>
      </c>
    </row>
    <row r="216" spans="1:6" ht="48" x14ac:dyDescent="0.2">
      <c r="A216" s="23" t="s">
        <v>203</v>
      </c>
      <c r="B216" s="24" t="s">
        <v>204</v>
      </c>
    </row>
    <row r="217" spans="1:6" ht="24" x14ac:dyDescent="0.2">
      <c r="B217" s="15" t="s">
        <v>205</v>
      </c>
    </row>
    <row r="218" spans="1:6" x14ac:dyDescent="0.2">
      <c r="B218" s="25" t="s">
        <v>206</v>
      </c>
      <c r="C218" s="17" t="s">
        <v>49</v>
      </c>
      <c r="D218" s="26">
        <v>142</v>
      </c>
      <c r="E218" s="27"/>
      <c r="F218" s="28">
        <f>ROUND(D218*ROUND(E218,2),2)</f>
        <v>0</v>
      </c>
    </row>
    <row r="220" spans="1:6" ht="24" x14ac:dyDescent="0.2">
      <c r="A220" s="23" t="s">
        <v>207</v>
      </c>
      <c r="B220" s="24" t="s">
        <v>208</v>
      </c>
    </row>
    <row r="221" spans="1:6" ht="24" x14ac:dyDescent="0.2">
      <c r="B221" s="15" t="s">
        <v>205</v>
      </c>
    </row>
    <row r="222" spans="1:6" x14ac:dyDescent="0.2">
      <c r="B222" s="25" t="s">
        <v>206</v>
      </c>
      <c r="C222" s="17" t="s">
        <v>49</v>
      </c>
      <c r="D222" s="26">
        <v>50</v>
      </c>
      <c r="E222" s="27"/>
      <c r="F222" s="28">
        <f>ROUND(D222*ROUND(E222,2),2)</f>
        <v>0</v>
      </c>
    </row>
    <row r="224" spans="1:6" ht="24" x14ac:dyDescent="0.2">
      <c r="A224" s="23" t="s">
        <v>209</v>
      </c>
      <c r="B224" s="24" t="s">
        <v>210</v>
      </c>
    </row>
    <row r="225" spans="1:6" ht="252" x14ac:dyDescent="0.2">
      <c r="B225" s="15" t="s">
        <v>211</v>
      </c>
    </row>
    <row r="226" spans="1:6" x14ac:dyDescent="0.2">
      <c r="B226" s="25" t="s">
        <v>212</v>
      </c>
      <c r="C226" s="17" t="s">
        <v>49</v>
      </c>
      <c r="D226" s="26">
        <v>142</v>
      </c>
      <c r="E226" s="27"/>
      <c r="F226" s="28">
        <f>ROUND(D226*ROUND(E226,2),2)</f>
        <v>0</v>
      </c>
    </row>
    <row r="227" spans="1:6" x14ac:dyDescent="0.2">
      <c r="B227" s="25" t="s">
        <v>213</v>
      </c>
      <c r="C227" s="17" t="s">
        <v>49</v>
      </c>
      <c r="D227" s="26">
        <v>142</v>
      </c>
      <c r="E227" s="27"/>
      <c r="F227" s="28">
        <f>ROUND(D227*ROUND(E227,2),2)</f>
        <v>0</v>
      </c>
    </row>
    <row r="228" spans="1:6" x14ac:dyDescent="0.2">
      <c r="E228" s="30" t="s">
        <v>51</v>
      </c>
      <c r="F228" s="28">
        <f>SUM(F226:F227)</f>
        <v>0</v>
      </c>
    </row>
    <row r="230" spans="1:6" ht="36" x14ac:dyDescent="0.2">
      <c r="A230" s="23" t="s">
        <v>214</v>
      </c>
      <c r="B230" s="24" t="s">
        <v>215</v>
      </c>
    </row>
    <row r="231" spans="1:6" ht="24" x14ac:dyDescent="0.2">
      <c r="B231" s="15" t="s">
        <v>205</v>
      </c>
    </row>
    <row r="232" spans="1:6" ht="24" x14ac:dyDescent="0.2">
      <c r="B232" s="25" t="s">
        <v>216</v>
      </c>
      <c r="C232" s="17" t="s">
        <v>58</v>
      </c>
      <c r="D232" s="26">
        <v>980</v>
      </c>
      <c r="E232" s="27"/>
      <c r="F232" s="28">
        <f>ROUND(D232*ROUND(E232,2),2)</f>
        <v>0</v>
      </c>
    </row>
    <row r="233" spans="1:6" x14ac:dyDescent="0.2">
      <c r="B233" s="25" t="s">
        <v>217</v>
      </c>
      <c r="C233" s="17" t="s">
        <v>49</v>
      </c>
      <c r="D233" s="26">
        <v>325</v>
      </c>
      <c r="E233" s="27"/>
      <c r="F233" s="28">
        <f>ROUND(D233*ROUND(E233,2),2)</f>
        <v>0</v>
      </c>
    </row>
    <row r="234" spans="1:6" x14ac:dyDescent="0.2">
      <c r="E234" s="30" t="s">
        <v>51</v>
      </c>
      <c r="F234" s="28">
        <f>SUM(F232:F233)</f>
        <v>0</v>
      </c>
    </row>
    <row r="236" spans="1:6" x14ac:dyDescent="0.2">
      <c r="A236" s="23" t="s">
        <v>218</v>
      </c>
      <c r="B236" s="24" t="s">
        <v>219</v>
      </c>
    </row>
    <row r="237" spans="1:6" ht="24" x14ac:dyDescent="0.2">
      <c r="B237" s="15" t="s">
        <v>205</v>
      </c>
    </row>
    <row r="238" spans="1:6" x14ac:dyDescent="0.2">
      <c r="B238" s="25" t="s">
        <v>220</v>
      </c>
      <c r="C238" s="17" t="s">
        <v>58</v>
      </c>
      <c r="D238" s="26">
        <v>450</v>
      </c>
      <c r="E238" s="27"/>
      <c r="F238" s="28">
        <f>ROUND(D238*ROUND(E238,2),2)</f>
        <v>0</v>
      </c>
    </row>
    <row r="239" spans="1:6" x14ac:dyDescent="0.2">
      <c r="B239" s="25" t="s">
        <v>221</v>
      </c>
      <c r="C239" s="17" t="s">
        <v>58</v>
      </c>
      <c r="D239" s="26">
        <v>850</v>
      </c>
      <c r="E239" s="27"/>
      <c r="F239" s="28">
        <f>ROUND(D239*ROUND(E239,2),2)</f>
        <v>0</v>
      </c>
    </row>
    <row r="240" spans="1:6" x14ac:dyDescent="0.2">
      <c r="E240" s="30" t="s">
        <v>51</v>
      </c>
      <c r="F240" s="28">
        <f>SUM(F238:F239)</f>
        <v>0</v>
      </c>
    </row>
    <row r="242" spans="1:6" x14ac:dyDescent="0.2">
      <c r="A242" s="23" t="s">
        <v>222</v>
      </c>
      <c r="B242" s="24" t="s">
        <v>223</v>
      </c>
    </row>
    <row r="243" spans="1:6" ht="36" x14ac:dyDescent="0.2">
      <c r="B243" s="15" t="s">
        <v>224</v>
      </c>
    </row>
    <row r="244" spans="1:6" x14ac:dyDescent="0.2">
      <c r="B244" s="25" t="s">
        <v>225</v>
      </c>
      <c r="C244" s="17" t="s">
        <v>58</v>
      </c>
      <c r="D244" s="26">
        <v>80</v>
      </c>
      <c r="E244" s="27"/>
      <c r="F244" s="28">
        <f>ROUND(D244*ROUND(E244,2),2)</f>
        <v>0</v>
      </c>
    </row>
    <row r="246" spans="1:6" x14ac:dyDescent="0.2">
      <c r="A246" s="23" t="s">
        <v>226</v>
      </c>
      <c r="B246" s="24" t="s">
        <v>227</v>
      </c>
    </row>
    <row r="247" spans="1:6" ht="24" x14ac:dyDescent="0.2">
      <c r="B247" s="15" t="s">
        <v>205</v>
      </c>
    </row>
    <row r="248" spans="1:6" x14ac:dyDescent="0.2">
      <c r="B248" s="25" t="s">
        <v>228</v>
      </c>
      <c r="C248" s="17" t="s">
        <v>58</v>
      </c>
      <c r="D248" s="26">
        <v>90</v>
      </c>
      <c r="E248" s="27"/>
      <c r="F248" s="28">
        <f>ROUND(D248*ROUND(E248,2),2)</f>
        <v>0</v>
      </c>
    </row>
    <row r="250" spans="1:6" x14ac:dyDescent="0.2">
      <c r="A250" s="20" t="s">
        <v>198</v>
      </c>
      <c r="B250" s="6" t="s">
        <v>229</v>
      </c>
      <c r="C250" s="5"/>
      <c r="D250" s="4"/>
      <c r="E250" s="4"/>
      <c r="F250" s="29">
        <f>SUM(F218,F222,F228,F234,F240,F244,F248)</f>
        <v>0</v>
      </c>
    </row>
    <row r="252" spans="1:6" x14ac:dyDescent="0.2">
      <c r="A252" s="20" t="s">
        <v>230</v>
      </c>
      <c r="B252" s="6" t="s">
        <v>231</v>
      </c>
      <c r="C252" s="5"/>
      <c r="D252" s="4"/>
      <c r="E252" s="4"/>
      <c r="F252" s="4"/>
    </row>
    <row r="254" spans="1:6" x14ac:dyDescent="0.2">
      <c r="A254" s="20"/>
      <c r="B254" s="21" t="s">
        <v>16</v>
      </c>
      <c r="C254" s="22"/>
      <c r="D254" s="20"/>
      <c r="E254" s="20"/>
      <c r="F254" s="20"/>
    </row>
    <row r="256" spans="1:6" ht="264" x14ac:dyDescent="0.2">
      <c r="B256" s="15" t="s">
        <v>232</v>
      </c>
    </row>
    <row r="257" spans="1:6" ht="264" x14ac:dyDescent="0.2">
      <c r="B257" s="15" t="s">
        <v>233</v>
      </c>
    </row>
    <row r="258" spans="1:6" ht="216" x14ac:dyDescent="0.2">
      <c r="B258" s="15" t="s">
        <v>234</v>
      </c>
    </row>
    <row r="260" spans="1:6" ht="24" x14ac:dyDescent="0.2">
      <c r="A260" s="23" t="s">
        <v>235</v>
      </c>
      <c r="B260" s="24" t="s">
        <v>236</v>
      </c>
    </row>
    <row r="261" spans="1:6" ht="264" x14ac:dyDescent="0.2">
      <c r="B261" s="15" t="s">
        <v>237</v>
      </c>
    </row>
    <row r="262" spans="1:6" ht="132" x14ac:dyDescent="0.2">
      <c r="B262" s="15" t="s">
        <v>238</v>
      </c>
    </row>
    <row r="263" spans="1:6" x14ac:dyDescent="0.2">
      <c r="B263" s="25" t="s">
        <v>239</v>
      </c>
      <c r="C263" s="17" t="s">
        <v>49</v>
      </c>
      <c r="D263" s="26">
        <v>350</v>
      </c>
      <c r="E263" s="27"/>
      <c r="F263" s="28">
        <f>ROUND(D263*ROUND(E263,2),2)</f>
        <v>0</v>
      </c>
    </row>
    <row r="265" spans="1:6" x14ac:dyDescent="0.2">
      <c r="A265" s="23" t="s">
        <v>240</v>
      </c>
      <c r="B265" s="24" t="s">
        <v>241</v>
      </c>
    </row>
    <row r="266" spans="1:6" ht="168" x14ac:dyDescent="0.2">
      <c r="B266" s="15" t="s">
        <v>242</v>
      </c>
    </row>
    <row r="267" spans="1:6" x14ac:dyDescent="0.2">
      <c r="B267" s="25" t="s">
        <v>243</v>
      </c>
      <c r="C267" s="17" t="s">
        <v>76</v>
      </c>
      <c r="D267" s="26">
        <v>1</v>
      </c>
      <c r="E267" s="27"/>
      <c r="F267" s="28">
        <f>ROUND(D267*ROUND(E267,2),2)</f>
        <v>0</v>
      </c>
    </row>
    <row r="269" spans="1:6" x14ac:dyDescent="0.2">
      <c r="A269" s="23" t="s">
        <v>244</v>
      </c>
      <c r="B269" s="24" t="s">
        <v>245</v>
      </c>
    </row>
    <row r="270" spans="1:6" ht="168" x14ac:dyDescent="0.2">
      <c r="B270" s="15" t="s">
        <v>246</v>
      </c>
    </row>
    <row r="271" spans="1:6" x14ac:dyDescent="0.2">
      <c r="B271" s="25" t="s">
        <v>243</v>
      </c>
      <c r="C271" s="17" t="s">
        <v>76</v>
      </c>
      <c r="D271" s="26">
        <v>1</v>
      </c>
      <c r="E271" s="27"/>
      <c r="F271" s="28">
        <f>ROUND(D271*ROUND(E271,2),2)</f>
        <v>0</v>
      </c>
    </row>
    <row r="273" spans="1:6" x14ac:dyDescent="0.2">
      <c r="A273" s="23" t="s">
        <v>247</v>
      </c>
      <c r="B273" s="24" t="s">
        <v>248</v>
      </c>
    </row>
    <row r="274" spans="1:6" ht="168" x14ac:dyDescent="0.2">
      <c r="B274" s="15" t="s">
        <v>249</v>
      </c>
    </row>
    <row r="275" spans="1:6" x14ac:dyDescent="0.2">
      <c r="B275" s="25" t="s">
        <v>250</v>
      </c>
      <c r="C275" s="17" t="s">
        <v>76</v>
      </c>
      <c r="D275" s="26">
        <v>1</v>
      </c>
      <c r="E275" s="27"/>
      <c r="F275" s="28">
        <f>ROUND(D275*ROUND(E275,2),2)</f>
        <v>0</v>
      </c>
    </row>
    <row r="277" spans="1:6" x14ac:dyDescent="0.2">
      <c r="A277" s="23" t="s">
        <v>251</v>
      </c>
      <c r="B277" s="24" t="s">
        <v>252</v>
      </c>
    </row>
    <row r="278" spans="1:6" ht="168" x14ac:dyDescent="0.2">
      <c r="B278" s="15" t="s">
        <v>253</v>
      </c>
    </row>
    <row r="279" spans="1:6" x14ac:dyDescent="0.2">
      <c r="B279" s="25" t="s">
        <v>254</v>
      </c>
      <c r="C279" s="17" t="s">
        <v>76</v>
      </c>
      <c r="D279" s="26">
        <v>1</v>
      </c>
      <c r="E279" s="27"/>
      <c r="F279" s="28">
        <f>ROUND(D279*ROUND(E279,2),2)</f>
        <v>0</v>
      </c>
    </row>
    <row r="281" spans="1:6" x14ac:dyDescent="0.2">
      <c r="A281" s="23" t="s">
        <v>255</v>
      </c>
      <c r="B281" s="24" t="s">
        <v>256</v>
      </c>
    </row>
    <row r="282" spans="1:6" ht="168" x14ac:dyDescent="0.2">
      <c r="B282" s="15" t="s">
        <v>257</v>
      </c>
    </row>
    <row r="283" spans="1:6" x14ac:dyDescent="0.2">
      <c r="B283" s="25" t="s">
        <v>258</v>
      </c>
      <c r="C283" s="17" t="s">
        <v>76</v>
      </c>
      <c r="D283" s="26">
        <v>1</v>
      </c>
      <c r="E283" s="27"/>
      <c r="F283" s="28">
        <f>ROUND(D283*ROUND(E283,2),2)</f>
        <v>0</v>
      </c>
    </row>
    <row r="285" spans="1:6" x14ac:dyDescent="0.2">
      <c r="A285" s="23" t="s">
        <v>259</v>
      </c>
      <c r="B285" s="24" t="s">
        <v>260</v>
      </c>
    </row>
    <row r="286" spans="1:6" ht="168" x14ac:dyDescent="0.2">
      <c r="B286" s="15" t="s">
        <v>261</v>
      </c>
    </row>
    <row r="287" spans="1:6" x14ac:dyDescent="0.2">
      <c r="B287" s="25" t="s">
        <v>262</v>
      </c>
      <c r="C287" s="17" t="s">
        <v>76</v>
      </c>
      <c r="D287" s="26">
        <v>1</v>
      </c>
      <c r="E287" s="27"/>
      <c r="F287" s="28">
        <f>ROUND(D287*ROUND(E287,2),2)</f>
        <v>0</v>
      </c>
    </row>
    <row r="289" spans="1:6" x14ac:dyDescent="0.2">
      <c r="A289" s="23" t="s">
        <v>263</v>
      </c>
      <c r="B289" s="24" t="s">
        <v>264</v>
      </c>
    </row>
    <row r="290" spans="1:6" ht="168" x14ac:dyDescent="0.2">
      <c r="B290" s="15" t="s">
        <v>261</v>
      </c>
    </row>
    <row r="291" spans="1:6" x14ac:dyDescent="0.2">
      <c r="B291" s="25" t="s">
        <v>265</v>
      </c>
      <c r="C291" s="17" t="s">
        <v>76</v>
      </c>
      <c r="D291" s="26">
        <v>1</v>
      </c>
      <c r="E291" s="27"/>
      <c r="F291" s="28">
        <f>ROUND(D291*ROUND(E291,2),2)</f>
        <v>0</v>
      </c>
    </row>
    <row r="293" spans="1:6" ht="24" x14ac:dyDescent="0.2">
      <c r="A293" s="23" t="s">
        <v>266</v>
      </c>
      <c r="B293" s="24" t="s">
        <v>267</v>
      </c>
    </row>
    <row r="294" spans="1:6" ht="168" x14ac:dyDescent="0.2">
      <c r="B294" s="15" t="s">
        <v>268</v>
      </c>
    </row>
    <row r="295" spans="1:6" x14ac:dyDescent="0.2">
      <c r="B295" s="25" t="s">
        <v>269</v>
      </c>
      <c r="C295" s="17" t="s">
        <v>49</v>
      </c>
      <c r="D295" s="26">
        <v>700</v>
      </c>
      <c r="E295" s="27"/>
      <c r="F295" s="28">
        <f>ROUND(D295*ROUND(E295,2),2)</f>
        <v>0</v>
      </c>
    </row>
    <row r="297" spans="1:6" ht="24" x14ac:dyDescent="0.2">
      <c r="A297" s="23" t="s">
        <v>270</v>
      </c>
      <c r="B297" s="24" t="s">
        <v>271</v>
      </c>
    </row>
    <row r="298" spans="1:6" ht="168" x14ac:dyDescent="0.2">
      <c r="B298" s="15" t="s">
        <v>272</v>
      </c>
    </row>
    <row r="299" spans="1:6" x14ac:dyDescent="0.2">
      <c r="B299" s="25" t="s">
        <v>273</v>
      </c>
      <c r="C299" s="17" t="s">
        <v>76</v>
      </c>
      <c r="D299" s="26">
        <v>3</v>
      </c>
      <c r="E299" s="27"/>
      <c r="F299" s="28">
        <f>ROUND(D299*ROUND(E299,2),2)</f>
        <v>0</v>
      </c>
    </row>
    <row r="300" spans="1:6" x14ac:dyDescent="0.2">
      <c r="B300" s="25" t="s">
        <v>274</v>
      </c>
      <c r="C300" s="17" t="s">
        <v>76</v>
      </c>
      <c r="D300" s="26">
        <v>3</v>
      </c>
      <c r="E300" s="27"/>
      <c r="F300" s="28">
        <f>ROUND(D300*ROUND(E300,2),2)</f>
        <v>0</v>
      </c>
    </row>
    <row r="301" spans="1:6" x14ac:dyDescent="0.2">
      <c r="E301" s="30" t="s">
        <v>51</v>
      </c>
      <c r="F301" s="28">
        <f>SUM(F299:F300)</f>
        <v>0</v>
      </c>
    </row>
    <row r="303" spans="1:6" ht="48" x14ac:dyDescent="0.2">
      <c r="A303" s="23" t="s">
        <v>275</v>
      </c>
      <c r="B303" s="24" t="s">
        <v>276</v>
      </c>
    </row>
    <row r="304" spans="1:6" ht="132" x14ac:dyDescent="0.2">
      <c r="B304" s="15" t="s">
        <v>277</v>
      </c>
    </row>
    <row r="305" spans="1:6" x14ac:dyDescent="0.2">
      <c r="B305" s="25" t="s">
        <v>278</v>
      </c>
      <c r="C305" s="17" t="s">
        <v>135</v>
      </c>
      <c r="D305" s="26">
        <v>250</v>
      </c>
      <c r="E305" s="27"/>
      <c r="F305" s="28">
        <f>ROUND(D305*ROUND(E305,2),2)</f>
        <v>0</v>
      </c>
    </row>
    <row r="307" spans="1:6" x14ac:dyDescent="0.2">
      <c r="A307" s="23" t="s">
        <v>279</v>
      </c>
      <c r="B307" s="24" t="s">
        <v>280</v>
      </c>
    </row>
    <row r="308" spans="1:6" ht="168" x14ac:dyDescent="0.2">
      <c r="B308" s="15" t="s">
        <v>281</v>
      </c>
    </row>
    <row r="309" spans="1:6" ht="24" x14ac:dyDescent="0.2">
      <c r="B309" s="25" t="s">
        <v>282</v>
      </c>
      <c r="C309" s="17" t="s">
        <v>76</v>
      </c>
      <c r="D309" s="26">
        <v>3</v>
      </c>
      <c r="E309" s="27"/>
      <c r="F309" s="28">
        <f>ROUND(D309*ROUND(E309,2),2)</f>
        <v>0</v>
      </c>
    </row>
    <row r="310" spans="1:6" ht="24" x14ac:dyDescent="0.2">
      <c r="B310" s="25" t="s">
        <v>283</v>
      </c>
      <c r="C310" s="17" t="s">
        <v>76</v>
      </c>
      <c r="D310" s="26">
        <v>3</v>
      </c>
      <c r="E310" s="27"/>
      <c r="F310" s="28">
        <f>ROUND(D310*ROUND(E310,2),2)</f>
        <v>0</v>
      </c>
    </row>
    <row r="311" spans="1:6" x14ac:dyDescent="0.2">
      <c r="E311" s="30" t="s">
        <v>51</v>
      </c>
      <c r="F311" s="28">
        <f>SUM(F309:F310)</f>
        <v>0</v>
      </c>
    </row>
    <row r="313" spans="1:6" x14ac:dyDescent="0.2">
      <c r="A313" s="23" t="s">
        <v>284</v>
      </c>
      <c r="B313" s="24" t="s">
        <v>285</v>
      </c>
    </row>
    <row r="314" spans="1:6" ht="156" x14ac:dyDescent="0.2">
      <c r="B314" s="15" t="s">
        <v>286</v>
      </c>
    </row>
    <row r="315" spans="1:6" ht="24" x14ac:dyDescent="0.2">
      <c r="B315" s="25" t="s">
        <v>287</v>
      </c>
      <c r="C315" s="17" t="s">
        <v>49</v>
      </c>
      <c r="D315" s="26">
        <v>700</v>
      </c>
      <c r="E315" s="27"/>
      <c r="F315" s="28">
        <f>ROUND(D315*ROUND(E315,2),2)</f>
        <v>0</v>
      </c>
    </row>
    <row r="316" spans="1:6" ht="24" x14ac:dyDescent="0.2">
      <c r="B316" s="25" t="s">
        <v>288</v>
      </c>
      <c r="C316" s="17" t="s">
        <v>49</v>
      </c>
      <c r="D316" s="26">
        <v>150</v>
      </c>
      <c r="E316" s="27"/>
      <c r="F316" s="28">
        <f>ROUND(D316*ROUND(E316,2),2)</f>
        <v>0</v>
      </c>
    </row>
    <row r="317" spans="1:6" ht="24" x14ac:dyDescent="0.2">
      <c r="B317" s="25" t="s">
        <v>289</v>
      </c>
      <c r="C317" s="17" t="s">
        <v>49</v>
      </c>
      <c r="D317" s="26">
        <v>75</v>
      </c>
      <c r="E317" s="27"/>
      <c r="F317" s="28">
        <f>ROUND(D317*ROUND(E317,2),2)</f>
        <v>0</v>
      </c>
    </row>
    <row r="318" spans="1:6" ht="24" x14ac:dyDescent="0.2">
      <c r="B318" s="25" t="s">
        <v>290</v>
      </c>
      <c r="C318" s="17" t="s">
        <v>76</v>
      </c>
      <c r="D318" s="26">
        <v>130</v>
      </c>
      <c r="E318" s="27"/>
      <c r="F318" s="28">
        <f>ROUND(D318*ROUND(E318,2),2)</f>
        <v>0</v>
      </c>
    </row>
    <row r="319" spans="1:6" x14ac:dyDescent="0.2">
      <c r="E319" s="30" t="s">
        <v>51</v>
      </c>
      <c r="F319" s="28">
        <f>SUM(F315:F318)</f>
        <v>0</v>
      </c>
    </row>
    <row r="321" spans="1:6" x14ac:dyDescent="0.2">
      <c r="A321" s="23" t="s">
        <v>291</v>
      </c>
      <c r="B321" s="24" t="s">
        <v>292</v>
      </c>
    </row>
    <row r="322" spans="1:6" ht="156" x14ac:dyDescent="0.2">
      <c r="B322" s="15" t="s">
        <v>293</v>
      </c>
    </row>
    <row r="323" spans="1:6" x14ac:dyDescent="0.2">
      <c r="B323" s="25" t="s">
        <v>294</v>
      </c>
      <c r="C323" s="17" t="s">
        <v>49</v>
      </c>
      <c r="D323" s="26">
        <v>166</v>
      </c>
      <c r="E323" s="27"/>
      <c r="F323" s="28">
        <f>ROUND(D323*ROUND(E323,2),2)</f>
        <v>0</v>
      </c>
    </row>
    <row r="325" spans="1:6" x14ac:dyDescent="0.2">
      <c r="A325" s="23" t="s">
        <v>295</v>
      </c>
      <c r="B325" s="24" t="s">
        <v>296</v>
      </c>
    </row>
    <row r="326" spans="1:6" ht="48" x14ac:dyDescent="0.2">
      <c r="B326" s="15" t="s">
        <v>297</v>
      </c>
    </row>
    <row r="327" spans="1:6" x14ac:dyDescent="0.2">
      <c r="B327" s="25" t="s">
        <v>298</v>
      </c>
      <c r="C327" s="17" t="s">
        <v>76</v>
      </c>
      <c r="D327" s="26">
        <v>16</v>
      </c>
      <c r="E327" s="27"/>
      <c r="F327" s="28">
        <f>ROUND(D327*ROUND(E327,2),2)</f>
        <v>0</v>
      </c>
    </row>
    <row r="329" spans="1:6" ht="24" x14ac:dyDescent="0.2">
      <c r="A329" s="23" t="s">
        <v>299</v>
      </c>
      <c r="B329" s="24" t="s">
        <v>300</v>
      </c>
    </row>
    <row r="330" spans="1:6" ht="96" x14ac:dyDescent="0.2">
      <c r="B330" s="15" t="s">
        <v>301</v>
      </c>
    </row>
    <row r="331" spans="1:6" x14ac:dyDescent="0.2">
      <c r="B331" s="25" t="s">
        <v>302</v>
      </c>
      <c r="C331" s="17" t="s">
        <v>76</v>
      </c>
      <c r="D331" s="26">
        <v>20</v>
      </c>
      <c r="E331" s="27"/>
      <c r="F331" s="28">
        <f>ROUND(D331*ROUND(E331,2),2)</f>
        <v>0</v>
      </c>
    </row>
    <row r="333" spans="1:6" x14ac:dyDescent="0.2">
      <c r="A333" s="20" t="s">
        <v>230</v>
      </c>
      <c r="B333" s="6" t="s">
        <v>303</v>
      </c>
      <c r="C333" s="5"/>
      <c r="D333" s="4"/>
      <c r="E333" s="4"/>
      <c r="F333" s="29">
        <f>SUM(F263,F267,F271,F275,F279,F283,F287,F291,F295,F301,F305,F311,F319,F323,F327,F331)</f>
        <v>0</v>
      </c>
    </row>
    <row r="335" spans="1:6" x14ac:dyDescent="0.2">
      <c r="A335" s="20" t="s">
        <v>304</v>
      </c>
      <c r="B335" s="6" t="s">
        <v>305</v>
      </c>
      <c r="C335" s="5"/>
      <c r="D335" s="4"/>
      <c r="E335" s="4"/>
      <c r="F335" s="4"/>
    </row>
    <row r="337" spans="1:6" x14ac:dyDescent="0.2">
      <c r="A337" s="20"/>
      <c r="B337" s="21" t="s">
        <v>16</v>
      </c>
      <c r="C337" s="22"/>
      <c r="D337" s="20"/>
      <c r="E337" s="20"/>
      <c r="F337" s="20"/>
    </row>
    <row r="339" spans="1:6" ht="252" x14ac:dyDescent="0.2">
      <c r="B339" s="15" t="s">
        <v>306</v>
      </c>
    </row>
    <row r="341" spans="1:6" x14ac:dyDescent="0.2">
      <c r="A341" s="23" t="s">
        <v>307</v>
      </c>
      <c r="B341" s="24" t="s">
        <v>308</v>
      </c>
    </row>
    <row r="342" spans="1:6" ht="84" x14ac:dyDescent="0.2">
      <c r="B342" s="15" t="s">
        <v>309</v>
      </c>
    </row>
    <row r="343" spans="1:6" x14ac:dyDescent="0.2">
      <c r="B343" s="25" t="s">
        <v>310</v>
      </c>
      <c r="C343" s="17" t="s">
        <v>49</v>
      </c>
      <c r="D343" s="26">
        <v>20</v>
      </c>
      <c r="E343" s="27"/>
      <c r="F343" s="28">
        <f>ROUND(D343*ROUND(E343,2),2)</f>
        <v>0</v>
      </c>
    </row>
    <row r="345" spans="1:6" x14ac:dyDescent="0.2">
      <c r="A345" s="23" t="s">
        <v>311</v>
      </c>
      <c r="B345" s="24" t="s">
        <v>312</v>
      </c>
    </row>
    <row r="346" spans="1:6" ht="72" x14ac:dyDescent="0.2">
      <c r="B346" s="15" t="s">
        <v>313</v>
      </c>
    </row>
    <row r="347" spans="1:6" x14ac:dyDescent="0.2">
      <c r="B347" s="25" t="s">
        <v>314</v>
      </c>
      <c r="C347" s="17" t="s">
        <v>49</v>
      </c>
      <c r="D347" s="26">
        <v>1200</v>
      </c>
      <c r="E347" s="27"/>
      <c r="F347" s="28">
        <f>ROUND(D347*ROUND(E347,2),2)</f>
        <v>0</v>
      </c>
    </row>
    <row r="349" spans="1:6" x14ac:dyDescent="0.2">
      <c r="A349" s="23" t="s">
        <v>315</v>
      </c>
      <c r="B349" s="24" t="s">
        <v>316</v>
      </c>
    </row>
    <row r="350" spans="1:6" ht="72" x14ac:dyDescent="0.2">
      <c r="B350" s="15" t="s">
        <v>317</v>
      </c>
    </row>
    <row r="351" spans="1:6" x14ac:dyDescent="0.2">
      <c r="B351" s="25" t="s">
        <v>318</v>
      </c>
      <c r="C351" s="17" t="s">
        <v>49</v>
      </c>
      <c r="D351" s="26">
        <v>300</v>
      </c>
      <c r="E351" s="27"/>
      <c r="F351" s="28">
        <f>ROUND(D351*ROUND(E351,2),2)</f>
        <v>0</v>
      </c>
    </row>
    <row r="353" spans="1:6" x14ac:dyDescent="0.2">
      <c r="A353" s="23" t="s">
        <v>319</v>
      </c>
      <c r="B353" s="24" t="s">
        <v>320</v>
      </c>
    </row>
    <row r="354" spans="1:6" ht="60" x14ac:dyDescent="0.2">
      <c r="B354" s="15" t="s">
        <v>321</v>
      </c>
    </row>
    <row r="355" spans="1:6" x14ac:dyDescent="0.2">
      <c r="B355" s="25" t="s">
        <v>322</v>
      </c>
      <c r="C355" s="17" t="s">
        <v>49</v>
      </c>
      <c r="D355" s="26">
        <v>100</v>
      </c>
      <c r="E355" s="27"/>
      <c r="F355" s="28">
        <f>ROUND(D355*ROUND(E355,2),2)</f>
        <v>0</v>
      </c>
    </row>
    <row r="357" spans="1:6" x14ac:dyDescent="0.2">
      <c r="A357" s="20" t="s">
        <v>304</v>
      </c>
      <c r="B357" s="6" t="s">
        <v>323</v>
      </c>
      <c r="C357" s="5"/>
      <c r="D357" s="4"/>
      <c r="E357" s="4"/>
      <c r="F357" s="29">
        <f>SUM(F343,F347,F351,F355)</f>
        <v>0</v>
      </c>
    </row>
    <row r="359" spans="1:6" x14ac:dyDescent="0.2">
      <c r="A359" s="20" t="s">
        <v>324</v>
      </c>
      <c r="B359" s="6" t="s">
        <v>325</v>
      </c>
      <c r="C359" s="5"/>
      <c r="D359" s="4"/>
      <c r="E359" s="4"/>
      <c r="F359" s="4"/>
    </row>
    <row r="361" spans="1:6" x14ac:dyDescent="0.2">
      <c r="A361" s="20"/>
      <c r="B361" s="21" t="s">
        <v>16</v>
      </c>
      <c r="C361" s="22"/>
      <c r="D361" s="20"/>
      <c r="E361" s="20"/>
      <c r="F361" s="20"/>
    </row>
    <row r="363" spans="1:6" ht="276" x14ac:dyDescent="0.2">
      <c r="B363" s="15" t="s">
        <v>326</v>
      </c>
    </row>
    <row r="364" spans="1:6" ht="84" x14ac:dyDescent="0.2">
      <c r="B364" s="15" t="s">
        <v>327</v>
      </c>
    </row>
    <row r="366" spans="1:6" ht="24" x14ac:dyDescent="0.2">
      <c r="A366" s="23" t="s">
        <v>328</v>
      </c>
      <c r="B366" s="24" t="s">
        <v>329</v>
      </c>
    </row>
    <row r="367" spans="1:6" ht="240" x14ac:dyDescent="0.2">
      <c r="B367" s="15" t="s">
        <v>330</v>
      </c>
    </row>
    <row r="368" spans="1:6" x14ac:dyDescent="0.2">
      <c r="B368" s="25" t="s">
        <v>331</v>
      </c>
      <c r="C368" s="17" t="s">
        <v>58</v>
      </c>
      <c r="D368" s="26">
        <v>30</v>
      </c>
      <c r="E368" s="27"/>
      <c r="F368" s="28">
        <f>ROUND(D368*ROUND(E368,2),2)</f>
        <v>0</v>
      </c>
    </row>
    <row r="370" spans="1:6" ht="36" x14ac:dyDescent="0.2">
      <c r="A370" s="23" t="s">
        <v>332</v>
      </c>
      <c r="B370" s="24" t="s">
        <v>333</v>
      </c>
    </row>
    <row r="371" spans="1:6" ht="192" x14ac:dyDescent="0.2">
      <c r="B371" s="15" t="s">
        <v>334</v>
      </c>
    </row>
    <row r="372" spans="1:6" x14ac:dyDescent="0.2">
      <c r="B372" s="25" t="s">
        <v>335</v>
      </c>
      <c r="C372" s="17" t="s">
        <v>58</v>
      </c>
      <c r="D372" s="26">
        <v>112</v>
      </c>
      <c r="E372" s="27"/>
      <c r="F372" s="28">
        <f>ROUND(D372*ROUND(E372,2),2)</f>
        <v>0</v>
      </c>
    </row>
    <row r="374" spans="1:6" ht="36" x14ac:dyDescent="0.2">
      <c r="A374" s="23" t="s">
        <v>336</v>
      </c>
      <c r="B374" s="24" t="s">
        <v>337</v>
      </c>
    </row>
    <row r="375" spans="1:6" ht="216" x14ac:dyDescent="0.2">
      <c r="B375" s="15" t="s">
        <v>338</v>
      </c>
    </row>
    <row r="376" spans="1:6" x14ac:dyDescent="0.2">
      <c r="B376" s="25" t="s">
        <v>335</v>
      </c>
      <c r="C376" s="17" t="s">
        <v>58</v>
      </c>
      <c r="D376" s="26">
        <v>200</v>
      </c>
      <c r="E376" s="27"/>
      <c r="F376" s="28">
        <f>ROUND(D376*ROUND(E376,2),2)</f>
        <v>0</v>
      </c>
    </row>
    <row r="378" spans="1:6" ht="48" x14ac:dyDescent="0.2">
      <c r="A378" s="23" t="s">
        <v>339</v>
      </c>
      <c r="B378" s="24" t="s">
        <v>340</v>
      </c>
    </row>
    <row r="379" spans="1:6" ht="216" x14ac:dyDescent="0.2">
      <c r="B379" s="15" t="s">
        <v>341</v>
      </c>
    </row>
    <row r="380" spans="1:6" ht="24" x14ac:dyDescent="0.2">
      <c r="B380" s="25" t="s">
        <v>342</v>
      </c>
      <c r="C380" s="17" t="s">
        <v>58</v>
      </c>
      <c r="D380" s="26">
        <v>220</v>
      </c>
      <c r="E380" s="27"/>
      <c r="F380" s="28">
        <f>ROUND(D380*ROUND(E380,2),2)</f>
        <v>0</v>
      </c>
    </row>
    <row r="381" spans="1:6" x14ac:dyDescent="0.2">
      <c r="B381" s="25" t="s">
        <v>343</v>
      </c>
      <c r="C381" s="17" t="s">
        <v>58</v>
      </c>
      <c r="D381" s="26">
        <v>220</v>
      </c>
      <c r="E381" s="27"/>
      <c r="F381" s="28">
        <f>ROUND(D381*ROUND(E381,2),2)</f>
        <v>0</v>
      </c>
    </row>
    <row r="382" spans="1:6" x14ac:dyDescent="0.2">
      <c r="E382" s="30" t="s">
        <v>51</v>
      </c>
      <c r="F382" s="28">
        <f>SUM(F380:F381)</f>
        <v>0</v>
      </c>
    </row>
    <row r="384" spans="1:6" ht="24" x14ac:dyDescent="0.2">
      <c r="A384" s="23" t="s">
        <v>344</v>
      </c>
      <c r="B384" s="24" t="s">
        <v>345</v>
      </c>
    </row>
    <row r="385" spans="1:6" ht="84" x14ac:dyDescent="0.2">
      <c r="B385" s="15" t="s">
        <v>346</v>
      </c>
    </row>
    <row r="386" spans="1:6" x14ac:dyDescent="0.2">
      <c r="B386" s="25" t="s">
        <v>347</v>
      </c>
      <c r="C386" s="17" t="s">
        <v>49</v>
      </c>
      <c r="D386" s="26">
        <v>100</v>
      </c>
      <c r="E386" s="27"/>
      <c r="F386" s="28">
        <f>ROUND(D386*ROUND(E386,2),2)</f>
        <v>0</v>
      </c>
    </row>
    <row r="388" spans="1:6" x14ac:dyDescent="0.2">
      <c r="A388" s="20" t="s">
        <v>324</v>
      </c>
      <c r="B388" s="6" t="s">
        <v>348</v>
      </c>
      <c r="C388" s="5"/>
      <c r="D388" s="4"/>
      <c r="E388" s="4"/>
      <c r="F388" s="29">
        <f>SUM(F368,F372,F376,F382,F386)</f>
        <v>0</v>
      </c>
    </row>
    <row r="390" spans="1:6" x14ac:dyDescent="0.2">
      <c r="A390" s="20" t="s">
        <v>349</v>
      </c>
      <c r="B390" s="6" t="s">
        <v>350</v>
      </c>
      <c r="C390" s="5"/>
      <c r="D390" s="4"/>
      <c r="E390" s="4"/>
      <c r="F390" s="4"/>
    </row>
    <row r="392" spans="1:6" x14ac:dyDescent="0.2">
      <c r="A392" s="20"/>
      <c r="B392" s="21" t="s">
        <v>16</v>
      </c>
      <c r="C392" s="22"/>
      <c r="D392" s="20"/>
      <c r="E392" s="20"/>
      <c r="F392" s="20"/>
    </row>
    <row r="394" spans="1:6" ht="276" x14ac:dyDescent="0.2">
      <c r="B394" s="15" t="s">
        <v>351</v>
      </c>
    </row>
    <row r="395" spans="1:6" ht="264" x14ac:dyDescent="0.2">
      <c r="B395" s="15" t="s">
        <v>352</v>
      </c>
    </row>
    <row r="396" spans="1:6" ht="264" x14ac:dyDescent="0.2">
      <c r="B396" s="15" t="s">
        <v>353</v>
      </c>
    </row>
    <row r="397" spans="1:6" ht="228" x14ac:dyDescent="0.2">
      <c r="B397" s="15" t="s">
        <v>354</v>
      </c>
    </row>
    <row r="399" spans="1:6" ht="24" x14ac:dyDescent="0.2">
      <c r="A399" s="23" t="s">
        <v>355</v>
      </c>
      <c r="B399" s="24" t="s">
        <v>356</v>
      </c>
    </row>
    <row r="400" spans="1:6" ht="252" x14ac:dyDescent="0.2">
      <c r="B400" s="15" t="s">
        <v>357</v>
      </c>
    </row>
    <row r="401" spans="1:6" ht="240" x14ac:dyDescent="0.2">
      <c r="B401" s="15" t="s">
        <v>358</v>
      </c>
    </row>
    <row r="402" spans="1:6" ht="24" x14ac:dyDescent="0.2">
      <c r="B402" s="25" t="s">
        <v>359</v>
      </c>
      <c r="C402" s="17" t="s">
        <v>49</v>
      </c>
      <c r="D402" s="26">
        <v>225</v>
      </c>
      <c r="E402" s="27"/>
      <c r="F402" s="28">
        <f t="shared" ref="F402:F410" si="1">ROUND(D402*ROUND(E402,2),2)</f>
        <v>0</v>
      </c>
    </row>
    <row r="403" spans="1:6" ht="24" x14ac:dyDescent="0.2">
      <c r="B403" s="25" t="s">
        <v>360</v>
      </c>
      <c r="C403" s="17" t="s">
        <v>49</v>
      </c>
      <c r="D403" s="26">
        <v>225</v>
      </c>
      <c r="E403" s="27"/>
      <c r="F403" s="28">
        <f t="shared" si="1"/>
        <v>0</v>
      </c>
    </row>
    <row r="404" spans="1:6" ht="24" x14ac:dyDescent="0.2">
      <c r="B404" s="25" t="s">
        <v>361</v>
      </c>
      <c r="C404" s="17" t="s">
        <v>49</v>
      </c>
      <c r="D404" s="26">
        <v>165</v>
      </c>
      <c r="E404" s="27"/>
      <c r="F404" s="28">
        <f t="shared" si="1"/>
        <v>0</v>
      </c>
    </row>
    <row r="405" spans="1:6" ht="24" x14ac:dyDescent="0.2">
      <c r="B405" s="25" t="s">
        <v>362</v>
      </c>
      <c r="C405" s="17" t="s">
        <v>49</v>
      </c>
      <c r="D405" s="26">
        <v>165</v>
      </c>
      <c r="E405" s="27"/>
      <c r="F405" s="28">
        <f t="shared" si="1"/>
        <v>0</v>
      </c>
    </row>
    <row r="406" spans="1:6" ht="36" x14ac:dyDescent="0.2">
      <c r="B406" s="25" t="s">
        <v>363</v>
      </c>
      <c r="C406" s="17" t="s">
        <v>49</v>
      </c>
      <c r="D406" s="26">
        <v>380</v>
      </c>
      <c r="E406" s="27"/>
      <c r="F406" s="28">
        <f t="shared" si="1"/>
        <v>0</v>
      </c>
    </row>
    <row r="407" spans="1:6" ht="36" x14ac:dyDescent="0.2">
      <c r="B407" s="25" t="s">
        <v>364</v>
      </c>
      <c r="C407" s="17" t="s">
        <v>49</v>
      </c>
      <c r="D407" s="26">
        <v>380</v>
      </c>
      <c r="E407" s="27"/>
      <c r="F407" s="28">
        <f t="shared" si="1"/>
        <v>0</v>
      </c>
    </row>
    <row r="408" spans="1:6" ht="24" x14ac:dyDescent="0.2">
      <c r="B408" s="25" t="s">
        <v>365</v>
      </c>
      <c r="C408" s="17" t="s">
        <v>49</v>
      </c>
      <c r="D408" s="26">
        <v>250</v>
      </c>
      <c r="E408" s="27"/>
      <c r="F408" s="28">
        <f t="shared" si="1"/>
        <v>0</v>
      </c>
    </row>
    <row r="409" spans="1:6" ht="24" x14ac:dyDescent="0.2">
      <c r="B409" s="25" t="s">
        <v>366</v>
      </c>
      <c r="C409" s="17" t="s">
        <v>49</v>
      </c>
      <c r="D409" s="26">
        <v>70</v>
      </c>
      <c r="E409" s="27"/>
      <c r="F409" s="28">
        <f t="shared" si="1"/>
        <v>0</v>
      </c>
    </row>
    <row r="410" spans="1:6" ht="24" x14ac:dyDescent="0.2">
      <c r="B410" s="25" t="s">
        <v>367</v>
      </c>
      <c r="C410" s="17" t="s">
        <v>49</v>
      </c>
      <c r="D410" s="26">
        <v>220</v>
      </c>
      <c r="E410" s="27"/>
      <c r="F410" s="28">
        <f t="shared" si="1"/>
        <v>0</v>
      </c>
    </row>
    <row r="411" spans="1:6" x14ac:dyDescent="0.2">
      <c r="E411" s="30" t="s">
        <v>51</v>
      </c>
      <c r="F411" s="28">
        <f>SUM(F402:F410)</f>
        <v>0</v>
      </c>
    </row>
    <row r="413" spans="1:6" x14ac:dyDescent="0.2">
      <c r="A413" s="20" t="s">
        <v>349</v>
      </c>
      <c r="B413" s="6" t="s">
        <v>368</v>
      </c>
      <c r="C413" s="5"/>
      <c r="D413" s="4"/>
      <c r="E413" s="4"/>
      <c r="F413" s="29">
        <f>SUM(F411)</f>
        <v>0</v>
      </c>
    </row>
    <row r="415" spans="1:6" x14ac:dyDescent="0.2">
      <c r="A415" s="20" t="s">
        <v>369</v>
      </c>
      <c r="B415" s="6" t="s">
        <v>370</v>
      </c>
      <c r="C415" s="5"/>
      <c r="D415" s="4"/>
      <c r="E415" s="4"/>
      <c r="F415" s="4"/>
    </row>
    <row r="417" spans="1:6" x14ac:dyDescent="0.2">
      <c r="A417" s="20"/>
      <c r="B417" s="21" t="s">
        <v>16</v>
      </c>
      <c r="C417" s="22"/>
      <c r="D417" s="20"/>
      <c r="E417" s="20"/>
      <c r="F417" s="20"/>
    </row>
    <row r="419" spans="1:6" ht="264" x14ac:dyDescent="0.2">
      <c r="B419" s="15" t="s">
        <v>371</v>
      </c>
    </row>
    <row r="420" spans="1:6" ht="264" x14ac:dyDescent="0.2">
      <c r="B420" s="15" t="s">
        <v>372</v>
      </c>
    </row>
    <row r="421" spans="1:6" ht="60" x14ac:dyDescent="0.2">
      <c r="B421" s="15" t="s">
        <v>373</v>
      </c>
    </row>
    <row r="423" spans="1:6" x14ac:dyDescent="0.2">
      <c r="A423" s="23" t="s">
        <v>374</v>
      </c>
      <c r="B423" s="24" t="s">
        <v>375</v>
      </c>
    </row>
    <row r="424" spans="1:6" ht="264" x14ac:dyDescent="0.2">
      <c r="B424" s="15" t="s">
        <v>376</v>
      </c>
    </row>
    <row r="425" spans="1:6" ht="144" x14ac:dyDescent="0.2">
      <c r="B425" s="15" t="s">
        <v>377</v>
      </c>
    </row>
    <row r="426" spans="1:6" x14ac:dyDescent="0.2">
      <c r="B426" s="25" t="s">
        <v>378</v>
      </c>
      <c r="C426" s="17" t="s">
        <v>49</v>
      </c>
      <c r="D426" s="26">
        <v>1344</v>
      </c>
      <c r="E426" s="27"/>
      <c r="F426" s="28">
        <f>ROUND(D426*ROUND(E426,2),2)</f>
        <v>0</v>
      </c>
    </row>
    <row r="427" spans="1:6" x14ac:dyDescent="0.2">
      <c r="B427" s="25" t="s">
        <v>379</v>
      </c>
      <c r="C427" s="17" t="s">
        <v>49</v>
      </c>
      <c r="D427" s="26">
        <v>1280</v>
      </c>
      <c r="E427" s="27"/>
      <c r="F427" s="28">
        <f>ROUND(D427*ROUND(E427,2),2)</f>
        <v>0</v>
      </c>
    </row>
    <row r="428" spans="1:6" x14ac:dyDescent="0.2">
      <c r="E428" s="30" t="s">
        <v>51</v>
      </c>
      <c r="F428" s="28">
        <f>SUM(F426:F427)</f>
        <v>0</v>
      </c>
    </row>
    <row r="430" spans="1:6" ht="24" x14ac:dyDescent="0.2">
      <c r="A430" s="23" t="s">
        <v>380</v>
      </c>
      <c r="B430" s="24" t="s">
        <v>381</v>
      </c>
    </row>
    <row r="431" spans="1:6" ht="156" x14ac:dyDescent="0.2">
      <c r="B431" s="15" t="s">
        <v>382</v>
      </c>
    </row>
    <row r="432" spans="1:6" x14ac:dyDescent="0.2">
      <c r="B432" s="25" t="s">
        <v>383</v>
      </c>
      <c r="C432" s="17" t="s">
        <v>58</v>
      </c>
      <c r="D432" s="26">
        <v>50</v>
      </c>
      <c r="E432" s="27"/>
      <c r="F432" s="28">
        <f>ROUND(D432*ROUND(E432,2),2)</f>
        <v>0</v>
      </c>
    </row>
    <row r="434" spans="1:6" x14ac:dyDescent="0.2">
      <c r="A434" s="23" t="s">
        <v>384</v>
      </c>
      <c r="B434" s="24" t="s">
        <v>385</v>
      </c>
    </row>
    <row r="435" spans="1:6" ht="96" x14ac:dyDescent="0.2">
      <c r="B435" s="15" t="s">
        <v>386</v>
      </c>
    </row>
    <row r="436" spans="1:6" x14ac:dyDescent="0.2">
      <c r="B436" s="25" t="s">
        <v>387</v>
      </c>
      <c r="C436" s="17" t="s">
        <v>58</v>
      </c>
      <c r="D436" s="26">
        <v>50</v>
      </c>
      <c r="E436" s="27"/>
      <c r="F436" s="28">
        <f>ROUND(D436*ROUND(E436,2),2)</f>
        <v>0</v>
      </c>
    </row>
    <row r="438" spans="1:6" x14ac:dyDescent="0.2">
      <c r="A438" s="23" t="s">
        <v>388</v>
      </c>
      <c r="B438" s="24" t="s">
        <v>389</v>
      </c>
    </row>
    <row r="439" spans="1:6" ht="276" x14ac:dyDescent="0.2">
      <c r="B439" s="15" t="s">
        <v>390</v>
      </c>
    </row>
    <row r="440" spans="1:6" ht="48" x14ac:dyDescent="0.2">
      <c r="B440" s="15" t="s">
        <v>391</v>
      </c>
    </row>
    <row r="441" spans="1:6" x14ac:dyDescent="0.2">
      <c r="B441" s="25" t="s">
        <v>392</v>
      </c>
      <c r="C441" s="17" t="s">
        <v>49</v>
      </c>
      <c r="D441" s="26">
        <v>1065</v>
      </c>
      <c r="E441" s="27"/>
      <c r="F441" s="28">
        <f>ROUND(D441*ROUND(E441,2),2)</f>
        <v>0</v>
      </c>
    </row>
    <row r="442" spans="1:6" x14ac:dyDescent="0.2">
      <c r="B442" s="25" t="s">
        <v>393</v>
      </c>
      <c r="C442" s="17" t="s">
        <v>49</v>
      </c>
      <c r="D442" s="26">
        <v>460</v>
      </c>
      <c r="E442" s="27"/>
      <c r="F442" s="28">
        <f>ROUND(D442*ROUND(E442,2),2)</f>
        <v>0</v>
      </c>
    </row>
    <row r="443" spans="1:6" x14ac:dyDescent="0.2">
      <c r="B443" s="25" t="s">
        <v>394</v>
      </c>
      <c r="C443" s="17" t="s">
        <v>49</v>
      </c>
      <c r="D443" s="26">
        <v>200</v>
      </c>
      <c r="E443" s="27"/>
      <c r="F443" s="28">
        <f>ROUND(D443*ROUND(E443,2),2)</f>
        <v>0</v>
      </c>
    </row>
    <row r="444" spans="1:6" x14ac:dyDescent="0.2">
      <c r="B444" s="25" t="s">
        <v>395</v>
      </c>
      <c r="C444" s="17" t="s">
        <v>49</v>
      </c>
      <c r="D444" s="26">
        <v>200</v>
      </c>
      <c r="E444" s="27"/>
      <c r="F444" s="28">
        <f>ROUND(D444*ROUND(E444,2),2)</f>
        <v>0</v>
      </c>
    </row>
    <row r="445" spans="1:6" x14ac:dyDescent="0.2">
      <c r="B445" s="25" t="s">
        <v>396</v>
      </c>
      <c r="C445" s="17" t="s">
        <v>49</v>
      </c>
      <c r="D445" s="26">
        <v>90</v>
      </c>
      <c r="E445" s="27"/>
      <c r="F445" s="28">
        <f>ROUND(D445*ROUND(E445,2),2)</f>
        <v>0</v>
      </c>
    </row>
    <row r="446" spans="1:6" x14ac:dyDescent="0.2">
      <c r="E446" s="30" t="s">
        <v>51</v>
      </c>
      <c r="F446" s="28">
        <f>SUM(F441:F445)</f>
        <v>0</v>
      </c>
    </row>
    <row r="448" spans="1:6" x14ac:dyDescent="0.2">
      <c r="A448" s="23" t="s">
        <v>397</v>
      </c>
      <c r="B448" s="24" t="s">
        <v>398</v>
      </c>
    </row>
    <row r="449" spans="1:6" ht="276" x14ac:dyDescent="0.2">
      <c r="B449" s="15" t="s">
        <v>399</v>
      </c>
    </row>
    <row r="450" spans="1:6" ht="72" x14ac:dyDescent="0.2">
      <c r="B450" s="15" t="s">
        <v>400</v>
      </c>
    </row>
    <row r="451" spans="1:6" x14ac:dyDescent="0.2">
      <c r="B451" s="25" t="s">
        <v>401</v>
      </c>
      <c r="C451" s="17" t="s">
        <v>58</v>
      </c>
      <c r="D451" s="26">
        <v>200</v>
      </c>
      <c r="E451" s="27"/>
      <c r="F451" s="28">
        <f>ROUND(D451*ROUND(E451,2),2)</f>
        <v>0</v>
      </c>
    </row>
    <row r="452" spans="1:6" x14ac:dyDescent="0.2">
      <c r="B452" s="25" t="s">
        <v>402</v>
      </c>
      <c r="C452" s="17" t="s">
        <v>58</v>
      </c>
      <c r="D452" s="26">
        <v>120</v>
      </c>
      <c r="E452" s="27"/>
      <c r="F452" s="28">
        <f>ROUND(D452*ROUND(E452,2),2)</f>
        <v>0</v>
      </c>
    </row>
    <row r="453" spans="1:6" x14ac:dyDescent="0.2">
      <c r="B453" s="25" t="s">
        <v>403</v>
      </c>
      <c r="C453" s="17" t="s">
        <v>58</v>
      </c>
      <c r="D453" s="26">
        <v>40</v>
      </c>
      <c r="E453" s="27"/>
      <c r="F453" s="28">
        <f>ROUND(D453*ROUND(E453,2),2)</f>
        <v>0</v>
      </c>
    </row>
    <row r="454" spans="1:6" x14ac:dyDescent="0.2">
      <c r="B454" s="25" t="s">
        <v>404</v>
      </c>
      <c r="C454" s="17" t="s">
        <v>58</v>
      </c>
      <c r="D454" s="26">
        <v>40</v>
      </c>
      <c r="E454" s="27"/>
      <c r="F454" s="28">
        <f>ROUND(D454*ROUND(E454,2),2)</f>
        <v>0</v>
      </c>
    </row>
    <row r="455" spans="1:6" x14ac:dyDescent="0.2">
      <c r="E455" s="30" t="s">
        <v>51</v>
      </c>
      <c r="F455" s="28">
        <f>SUM(F451:F454)</f>
        <v>0</v>
      </c>
    </row>
    <row r="457" spans="1:6" ht="24" x14ac:dyDescent="0.2">
      <c r="A457" s="23" t="s">
        <v>405</v>
      </c>
      <c r="B457" s="24" t="s">
        <v>406</v>
      </c>
    </row>
    <row r="458" spans="1:6" ht="84" x14ac:dyDescent="0.2">
      <c r="B458" s="15" t="s">
        <v>407</v>
      </c>
    </row>
    <row r="459" spans="1:6" x14ac:dyDescent="0.2">
      <c r="B459" s="25" t="s">
        <v>408</v>
      </c>
      <c r="C459" s="17" t="s">
        <v>58</v>
      </c>
      <c r="D459" s="26">
        <v>200</v>
      </c>
      <c r="E459" s="27"/>
      <c r="F459" s="28">
        <f>ROUND(D459*ROUND(E459,2),2)</f>
        <v>0</v>
      </c>
    </row>
    <row r="461" spans="1:6" x14ac:dyDescent="0.2">
      <c r="A461" s="20" t="s">
        <v>369</v>
      </c>
      <c r="B461" s="6" t="s">
        <v>409</v>
      </c>
      <c r="C461" s="5"/>
      <c r="D461" s="4"/>
      <c r="E461" s="4"/>
      <c r="F461" s="29">
        <f>SUM(F428,F432,F436,F446,F455,F459)</f>
        <v>0</v>
      </c>
    </row>
    <row r="463" spans="1:6" x14ac:dyDescent="0.2">
      <c r="A463" s="20" t="s">
        <v>410</v>
      </c>
      <c r="B463" s="6" t="s">
        <v>411</v>
      </c>
      <c r="C463" s="5"/>
      <c r="D463" s="4"/>
      <c r="E463" s="4"/>
      <c r="F463" s="4"/>
    </row>
    <row r="465" spans="1:6" x14ac:dyDescent="0.2">
      <c r="A465" s="23" t="s">
        <v>412</v>
      </c>
      <c r="B465" s="24" t="s">
        <v>413</v>
      </c>
    </row>
    <row r="466" spans="1:6" ht="264" x14ac:dyDescent="0.2">
      <c r="B466" s="15" t="s">
        <v>414</v>
      </c>
    </row>
    <row r="467" spans="1:6" ht="48" x14ac:dyDescent="0.2">
      <c r="B467" s="15" t="s">
        <v>415</v>
      </c>
    </row>
    <row r="468" spans="1:6" x14ac:dyDescent="0.2">
      <c r="B468" s="25" t="s">
        <v>416</v>
      </c>
      <c r="C468" s="17" t="s">
        <v>49</v>
      </c>
      <c r="D468" s="26">
        <v>360</v>
      </c>
      <c r="E468" s="27"/>
      <c r="F468" s="28">
        <f t="shared" ref="F468:F473" si="2">ROUND(D468*ROUND(E468,2),2)</f>
        <v>0</v>
      </c>
    </row>
    <row r="469" spans="1:6" x14ac:dyDescent="0.2">
      <c r="B469" s="25" t="s">
        <v>417</v>
      </c>
      <c r="C469" s="17" t="s">
        <v>49</v>
      </c>
      <c r="D469" s="26">
        <v>360</v>
      </c>
      <c r="E469" s="27"/>
      <c r="F469" s="28">
        <f t="shared" si="2"/>
        <v>0</v>
      </c>
    </row>
    <row r="470" spans="1:6" x14ac:dyDescent="0.2">
      <c r="B470" s="25" t="s">
        <v>418</v>
      </c>
      <c r="C470" s="17" t="s">
        <v>49</v>
      </c>
      <c r="D470" s="26">
        <v>195</v>
      </c>
      <c r="E470" s="27"/>
      <c r="F470" s="28">
        <f t="shared" si="2"/>
        <v>0</v>
      </c>
    </row>
    <row r="471" spans="1:6" x14ac:dyDescent="0.2">
      <c r="B471" s="25" t="s">
        <v>419</v>
      </c>
      <c r="C471" s="17" t="s">
        <v>49</v>
      </c>
      <c r="D471" s="26">
        <v>195</v>
      </c>
      <c r="E471" s="27"/>
      <c r="F471" s="28">
        <f t="shared" si="2"/>
        <v>0</v>
      </c>
    </row>
    <row r="472" spans="1:6" x14ac:dyDescent="0.2">
      <c r="B472" s="25" t="s">
        <v>420</v>
      </c>
      <c r="C472" s="17" t="s">
        <v>49</v>
      </c>
      <c r="D472" s="26">
        <v>500</v>
      </c>
      <c r="E472" s="27"/>
      <c r="F472" s="28">
        <f t="shared" si="2"/>
        <v>0</v>
      </c>
    </row>
    <row r="473" spans="1:6" x14ac:dyDescent="0.2">
      <c r="B473" s="25" t="s">
        <v>421</v>
      </c>
      <c r="C473" s="17" t="s">
        <v>49</v>
      </c>
      <c r="D473" s="26">
        <v>1026</v>
      </c>
      <c r="E473" s="27"/>
      <c r="F473" s="28">
        <f t="shared" si="2"/>
        <v>0</v>
      </c>
    </row>
    <row r="474" spans="1:6" x14ac:dyDescent="0.2">
      <c r="E474" s="30" t="s">
        <v>51</v>
      </c>
      <c r="F474" s="28">
        <f>SUM(F468:F473)</f>
        <v>0</v>
      </c>
    </row>
    <row r="476" spans="1:6" x14ac:dyDescent="0.2">
      <c r="A476" s="23" t="s">
        <v>422</v>
      </c>
      <c r="B476" s="24" t="s">
        <v>423</v>
      </c>
    </row>
    <row r="477" spans="1:6" ht="108" x14ac:dyDescent="0.2">
      <c r="B477" s="15" t="s">
        <v>424</v>
      </c>
    </row>
    <row r="478" spans="1:6" x14ac:dyDescent="0.2">
      <c r="B478" s="25" t="s">
        <v>425</v>
      </c>
      <c r="C478" s="17" t="s">
        <v>49</v>
      </c>
      <c r="D478" s="26">
        <v>220</v>
      </c>
      <c r="E478" s="27"/>
      <c r="F478" s="28">
        <f>ROUND(D478*ROUND(E478,2),2)</f>
        <v>0</v>
      </c>
    </row>
    <row r="480" spans="1:6" ht="24" x14ac:dyDescent="0.2">
      <c r="A480" s="23" t="s">
        <v>426</v>
      </c>
      <c r="B480" s="24" t="s">
        <v>427</v>
      </c>
    </row>
    <row r="481" spans="1:6" ht="264" x14ac:dyDescent="0.2">
      <c r="B481" s="15" t="s">
        <v>428</v>
      </c>
    </row>
    <row r="482" spans="1:6" x14ac:dyDescent="0.2">
      <c r="B482" s="25" t="s">
        <v>429</v>
      </c>
      <c r="C482" s="17" t="s">
        <v>49</v>
      </c>
      <c r="D482" s="26">
        <v>180</v>
      </c>
      <c r="E482" s="27"/>
      <c r="F482" s="28">
        <f>ROUND(D482*ROUND(E482,2),2)</f>
        <v>0</v>
      </c>
    </row>
    <row r="484" spans="1:6" ht="24" x14ac:dyDescent="0.2">
      <c r="A484" s="23" t="s">
        <v>430</v>
      </c>
      <c r="B484" s="24" t="s">
        <v>431</v>
      </c>
    </row>
    <row r="485" spans="1:6" ht="36" x14ac:dyDescent="0.2">
      <c r="B485" s="15" t="s">
        <v>432</v>
      </c>
    </row>
    <row r="486" spans="1:6" x14ac:dyDescent="0.2">
      <c r="B486" s="25" t="s">
        <v>433</v>
      </c>
      <c r="C486" s="17" t="s">
        <v>39</v>
      </c>
      <c r="D486" s="26">
        <v>1</v>
      </c>
      <c r="E486" s="27"/>
      <c r="F486" s="28">
        <f>ROUND(D486*ROUND(E486,2),2)</f>
        <v>0</v>
      </c>
    </row>
    <row r="487" spans="1:6" x14ac:dyDescent="0.2">
      <c r="B487" s="25" t="s">
        <v>434</v>
      </c>
      <c r="C487" s="17" t="s">
        <v>39</v>
      </c>
      <c r="D487" s="26">
        <v>1</v>
      </c>
      <c r="E487" s="27"/>
      <c r="F487" s="28">
        <f>ROUND(D487*ROUND(E487,2),2)</f>
        <v>0</v>
      </c>
    </row>
    <row r="488" spans="1:6" x14ac:dyDescent="0.2">
      <c r="E488" s="30" t="s">
        <v>51</v>
      </c>
      <c r="F488" s="28">
        <f>SUM(F486:F487)</f>
        <v>0</v>
      </c>
    </row>
    <row r="490" spans="1:6" ht="24" x14ac:dyDescent="0.2">
      <c r="A490" s="23" t="s">
        <v>435</v>
      </c>
      <c r="B490" s="24" t="s">
        <v>436</v>
      </c>
    </row>
    <row r="491" spans="1:6" ht="132" x14ac:dyDescent="0.2">
      <c r="B491" s="15" t="s">
        <v>437</v>
      </c>
    </row>
    <row r="492" spans="1:6" x14ac:dyDescent="0.2">
      <c r="B492" s="25" t="s">
        <v>438</v>
      </c>
      <c r="C492" s="17" t="s">
        <v>49</v>
      </c>
      <c r="D492" s="26">
        <v>135</v>
      </c>
      <c r="E492" s="27"/>
      <c r="F492" s="28">
        <f>ROUND(D492*ROUND(E492,2),2)</f>
        <v>0</v>
      </c>
    </row>
    <row r="494" spans="1:6" x14ac:dyDescent="0.2">
      <c r="A494" s="23" t="s">
        <v>439</v>
      </c>
      <c r="B494" s="24" t="s">
        <v>440</v>
      </c>
    </row>
    <row r="495" spans="1:6" ht="48" x14ac:dyDescent="0.2">
      <c r="B495" s="15" t="s">
        <v>441</v>
      </c>
    </row>
    <row r="496" spans="1:6" x14ac:dyDescent="0.2">
      <c r="B496" s="25" t="s">
        <v>442</v>
      </c>
      <c r="C496" s="17" t="s">
        <v>76</v>
      </c>
      <c r="D496" s="26">
        <v>5</v>
      </c>
      <c r="E496" s="27"/>
      <c r="F496" s="28">
        <f>ROUND(D496*ROUND(E496,2),2)</f>
        <v>0</v>
      </c>
    </row>
    <row r="498" spans="1:6" x14ac:dyDescent="0.2">
      <c r="A498" s="23" t="s">
        <v>443</v>
      </c>
      <c r="B498" s="24" t="s">
        <v>444</v>
      </c>
    </row>
    <row r="499" spans="1:6" ht="60" x14ac:dyDescent="0.2">
      <c r="B499" s="15" t="s">
        <v>445</v>
      </c>
    </row>
    <row r="500" spans="1:6" x14ac:dyDescent="0.2">
      <c r="B500" s="25" t="s">
        <v>446</v>
      </c>
      <c r="C500" s="17" t="s">
        <v>76</v>
      </c>
      <c r="D500" s="26">
        <v>10</v>
      </c>
      <c r="E500" s="27"/>
      <c r="F500" s="28">
        <f>ROUND(D500*ROUND(E500,2),2)</f>
        <v>0</v>
      </c>
    </row>
    <row r="502" spans="1:6" x14ac:dyDescent="0.2">
      <c r="A502" s="23" t="s">
        <v>447</v>
      </c>
      <c r="B502" s="24" t="s">
        <v>448</v>
      </c>
    </row>
    <row r="503" spans="1:6" ht="60" x14ac:dyDescent="0.2">
      <c r="B503" s="15" t="s">
        <v>449</v>
      </c>
    </row>
    <row r="504" spans="1:6" x14ac:dyDescent="0.2">
      <c r="B504" s="25" t="s">
        <v>450</v>
      </c>
      <c r="C504" s="17" t="s">
        <v>76</v>
      </c>
      <c r="D504" s="26">
        <v>10</v>
      </c>
      <c r="E504" s="27"/>
      <c r="F504" s="28">
        <f>ROUND(D504*ROUND(E504,2),2)</f>
        <v>0</v>
      </c>
    </row>
    <row r="506" spans="1:6" x14ac:dyDescent="0.2">
      <c r="A506" s="23" t="s">
        <v>451</v>
      </c>
      <c r="B506" s="24" t="s">
        <v>452</v>
      </c>
    </row>
    <row r="507" spans="1:6" ht="156" x14ac:dyDescent="0.2">
      <c r="B507" s="15" t="s">
        <v>453</v>
      </c>
    </row>
    <row r="508" spans="1:6" x14ac:dyDescent="0.2">
      <c r="B508" s="25" t="s">
        <v>454</v>
      </c>
      <c r="C508" s="17" t="s">
        <v>76</v>
      </c>
      <c r="D508" s="26">
        <v>21</v>
      </c>
      <c r="E508" s="27"/>
      <c r="F508" s="28">
        <f>ROUND(D508*ROUND(E508,2),2)</f>
        <v>0</v>
      </c>
    </row>
    <row r="510" spans="1:6" ht="36" x14ac:dyDescent="0.2">
      <c r="A510" s="23" t="s">
        <v>455</v>
      </c>
      <c r="B510" s="24" t="s">
        <v>456</v>
      </c>
    </row>
    <row r="511" spans="1:6" ht="24" x14ac:dyDescent="0.2">
      <c r="B511" s="15" t="s">
        <v>457</v>
      </c>
    </row>
    <row r="512" spans="1:6" x14ac:dyDescent="0.2">
      <c r="B512" s="25" t="s">
        <v>458</v>
      </c>
      <c r="C512" s="17" t="s">
        <v>49</v>
      </c>
      <c r="D512" s="26">
        <v>68</v>
      </c>
      <c r="E512" s="27"/>
      <c r="F512" s="28">
        <f>ROUND(D512*ROUND(E512,2),2)</f>
        <v>0</v>
      </c>
    </row>
    <row r="514" spans="1:6" x14ac:dyDescent="0.2">
      <c r="A514" s="23" t="s">
        <v>459</v>
      </c>
      <c r="B514" s="24" t="s">
        <v>460</v>
      </c>
    </row>
    <row r="515" spans="1:6" ht="96" x14ac:dyDescent="0.2">
      <c r="B515" s="15" t="s">
        <v>461</v>
      </c>
    </row>
    <row r="516" spans="1:6" x14ac:dyDescent="0.2">
      <c r="B516" s="25" t="s">
        <v>115</v>
      </c>
      <c r="C516" s="17" t="s">
        <v>76</v>
      </c>
      <c r="D516" s="26">
        <v>6</v>
      </c>
      <c r="E516" s="27"/>
      <c r="F516" s="28">
        <f>ROUND(D516*ROUND(E516,2),2)</f>
        <v>0</v>
      </c>
    </row>
    <row r="518" spans="1:6" x14ac:dyDescent="0.2">
      <c r="A518" s="20" t="s">
        <v>410</v>
      </c>
      <c r="B518" s="6" t="s">
        <v>462</v>
      </c>
      <c r="C518" s="5"/>
      <c r="D518" s="4"/>
      <c r="E518" s="4"/>
      <c r="F518" s="29">
        <f>SUM(F474,F478,F482,F488,F492,F496,F500,F504,F508,F512,F516)</f>
        <v>0</v>
      </c>
    </row>
    <row r="520" spans="1:6" x14ac:dyDescent="0.2">
      <c r="A520" s="19" t="s">
        <v>25</v>
      </c>
      <c r="B520" s="9" t="s">
        <v>463</v>
      </c>
      <c r="C520" s="8"/>
      <c r="D520" s="7"/>
      <c r="E520" s="7"/>
      <c r="F520" s="31">
        <f>SUM(F21,F111,F132,F206,F250,F333,F357,F388,F413,F461,F518)</f>
        <v>0</v>
      </c>
    </row>
  </sheetData>
  <sheetProtection algorithmName="SHA-512" hashValue="RuuAbJHQTQGsxQBu2MZ6vsgQUhw5Ohco5ov80QXG/vBaUkKFhq0jNvba9BEYkP7y0mvjMrjI0wL5OFo0zWoemQ==" saltValue="3AZvVh6A27q76dXpf/Uz1NBk5aikeCJl9jvP7H7MDcM=" spinCount="100000" sheet="1" objects="1" formatColumns="0" formatRows="0"/>
  <mergeCells count="24">
    <mergeCell ref="B461:E461"/>
    <mergeCell ref="B463:F463"/>
    <mergeCell ref="B518:E518"/>
    <mergeCell ref="B520:E520"/>
    <mergeCell ref="B359:F359"/>
    <mergeCell ref="B388:E388"/>
    <mergeCell ref="B390:F390"/>
    <mergeCell ref="B413:E413"/>
    <mergeCell ref="B415:F415"/>
    <mergeCell ref="B250:E250"/>
    <mergeCell ref="B252:F252"/>
    <mergeCell ref="B333:E333"/>
    <mergeCell ref="B335:F335"/>
    <mergeCell ref="B357:E357"/>
    <mergeCell ref="B113:F113"/>
    <mergeCell ref="B132:E132"/>
    <mergeCell ref="B134:F134"/>
    <mergeCell ref="B206:E206"/>
    <mergeCell ref="B208:F208"/>
    <mergeCell ref="B4:F4"/>
    <mergeCell ref="B6:F6"/>
    <mergeCell ref="B21:E21"/>
    <mergeCell ref="B23:F23"/>
    <mergeCell ref="B111:E111"/>
  </mergeCells>
  <pageMargins left="0.6" right="0.6" top="0.75" bottom="0.75" header="0.3" footer="0.3"/>
  <pageSetup paperSize="9"/>
  <headerFooter>
    <oddHeader>&amp;L&amp;"-,Regular"&amp;8građevina: TC Jarun&amp;R&amp;"-,Regular"&amp;8strana:&amp;"-,Regular"&amp;8&amp;P</oddHeader>
    <oddFooter>&amp;L&amp;"-,Regular"&amp;8Studio Bokalab&amp;R&amp;"-,Regular"&amp;8troškovnik radova sanacije</oddFooter>
    <evenHeader>&amp;L&amp;"-,Regular"&amp;8građevina: TC Jarun&amp;R&amp;"-,Regular"&amp;8strana:&amp;"-,Regular"&amp;8&amp;P</evenHeader>
    <evenFooter>&amp;L&amp;"-,Regular"&amp;8Studio Bokalab&amp;R&amp;"-,Regular"&amp;8troškovnik radova sanacije</evenFooter>
    <firstHeader>&amp;L&amp;"-,Regular"&amp;8građevina: TC Jarun&amp;R&amp;"-,Regular"&amp;8strana:&amp;"-,Regular"&amp;8&amp;P</firstHeader>
    <firstFooter>&amp;L&amp;"-,Regular"&amp;8Studio Bokalab&amp;R&amp;"-,Regular"&amp;8troškovnik radova sanacije</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28"/>
  <sheetViews>
    <sheetView workbookViewId="0">
      <pane ySplit="1" topLeftCell="A2" activePane="bottomLeft" state="frozenSplit"/>
      <selection pane="bottomLeft"/>
    </sheetView>
  </sheetViews>
  <sheetFormatPr defaultRowHeight="12" x14ac:dyDescent="0.2"/>
  <cols>
    <col min="1" max="1" width="9.7109375" style="12" customWidth="1"/>
    <col min="2" max="2" width="37.7109375" style="16" customWidth="1"/>
    <col min="3" max="3" width="7.7109375" style="17" customWidth="1"/>
    <col min="4" max="5" width="10.7109375" style="12" customWidth="1"/>
    <col min="6" max="6" width="12.7109375" style="12" customWidth="1"/>
    <col min="7" max="7" width="9.140625" style="12" customWidth="1"/>
    <col min="8" max="16384" width="9.140625" style="12"/>
  </cols>
  <sheetData>
    <row r="1" spans="1:6" ht="30" customHeight="1" x14ac:dyDescent="0.2">
      <c r="A1" s="18" t="s">
        <v>19</v>
      </c>
      <c r="B1" s="18" t="s">
        <v>20</v>
      </c>
      <c r="C1" s="18" t="s">
        <v>21</v>
      </c>
      <c r="D1" s="18" t="s">
        <v>22</v>
      </c>
      <c r="E1" s="18" t="s">
        <v>23</v>
      </c>
      <c r="F1" s="18" t="s">
        <v>24</v>
      </c>
    </row>
    <row r="4" spans="1:6" x14ac:dyDescent="0.2">
      <c r="A4" s="19" t="s">
        <v>464</v>
      </c>
      <c r="B4" s="9" t="s">
        <v>465</v>
      </c>
      <c r="C4" s="8"/>
      <c r="D4" s="7"/>
      <c r="E4" s="7"/>
      <c r="F4" s="7"/>
    </row>
    <row r="6" spans="1:6" x14ac:dyDescent="0.2">
      <c r="A6" s="20" t="s">
        <v>466</v>
      </c>
      <c r="B6" s="6" t="s">
        <v>467</v>
      </c>
      <c r="C6" s="5"/>
      <c r="D6" s="4"/>
      <c r="E6" s="4"/>
      <c r="F6" s="4"/>
    </row>
    <row r="8" spans="1:6" x14ac:dyDescent="0.2">
      <c r="A8" s="20"/>
      <c r="B8" s="21" t="s">
        <v>16</v>
      </c>
      <c r="C8" s="22"/>
      <c r="D8" s="20"/>
      <c r="E8" s="20"/>
      <c r="F8" s="20"/>
    </row>
    <row r="10" spans="1:6" ht="24" x14ac:dyDescent="0.2">
      <c r="B10" s="15" t="s">
        <v>468</v>
      </c>
    </row>
    <row r="12" spans="1:6" x14ac:dyDescent="0.2">
      <c r="A12" s="32" t="s">
        <v>469</v>
      </c>
      <c r="B12" s="3" t="s">
        <v>470</v>
      </c>
      <c r="C12" s="2"/>
      <c r="D12" s="1"/>
      <c r="E12" s="1"/>
      <c r="F12" s="1"/>
    </row>
    <row r="14" spans="1:6" x14ac:dyDescent="0.2">
      <c r="A14" s="32"/>
      <c r="B14" s="33" t="s">
        <v>16</v>
      </c>
      <c r="C14" s="34"/>
      <c r="D14" s="32"/>
      <c r="E14" s="32"/>
      <c r="F14" s="32"/>
    </row>
    <row r="16" spans="1:6" ht="60" x14ac:dyDescent="0.2">
      <c r="B16" s="15" t="s">
        <v>471</v>
      </c>
    </row>
    <row r="18" spans="1:6" ht="24" x14ac:dyDescent="0.2">
      <c r="A18" s="23" t="s">
        <v>472</v>
      </c>
      <c r="B18" s="24" t="s">
        <v>473</v>
      </c>
    </row>
    <row r="19" spans="1:6" ht="96" x14ac:dyDescent="0.2">
      <c r="B19" s="15" t="s">
        <v>474</v>
      </c>
    </row>
    <row r="20" spans="1:6" x14ac:dyDescent="0.2">
      <c r="B20" s="25" t="s">
        <v>475</v>
      </c>
      <c r="C20" s="17" t="s">
        <v>58</v>
      </c>
      <c r="D20" s="26">
        <v>2600</v>
      </c>
      <c r="E20" s="27"/>
      <c r="F20" s="28">
        <f>ROUND(D20*ROUND(E20,2),2)</f>
        <v>0</v>
      </c>
    </row>
    <row r="21" spans="1:6" x14ac:dyDescent="0.2">
      <c r="B21" s="25" t="s">
        <v>476</v>
      </c>
      <c r="C21" s="17" t="s">
        <v>58</v>
      </c>
      <c r="D21" s="26">
        <v>1250</v>
      </c>
      <c r="E21" s="27"/>
      <c r="F21" s="28">
        <f>ROUND(D21*ROUND(E21,2),2)</f>
        <v>0</v>
      </c>
    </row>
    <row r="22" spans="1:6" x14ac:dyDescent="0.2">
      <c r="B22" s="25" t="s">
        <v>477</v>
      </c>
      <c r="C22" s="17" t="s">
        <v>58</v>
      </c>
      <c r="D22" s="26">
        <v>100</v>
      </c>
      <c r="E22" s="27"/>
      <c r="F22" s="28">
        <f>ROUND(D22*ROUND(E22,2),2)</f>
        <v>0</v>
      </c>
    </row>
    <row r="23" spans="1:6" x14ac:dyDescent="0.2">
      <c r="B23" s="25" t="s">
        <v>478</v>
      </c>
      <c r="C23" s="17" t="s">
        <v>58</v>
      </c>
      <c r="D23" s="26">
        <v>100</v>
      </c>
      <c r="E23" s="27"/>
      <c r="F23" s="28">
        <f>ROUND(D23*ROUND(E23,2),2)</f>
        <v>0</v>
      </c>
    </row>
    <row r="24" spans="1:6" x14ac:dyDescent="0.2">
      <c r="E24" s="30" t="s">
        <v>51</v>
      </c>
      <c r="F24" s="28">
        <f>SUM(F20:F23)</f>
        <v>0</v>
      </c>
    </row>
    <row r="26" spans="1:6" ht="36" x14ac:dyDescent="0.2">
      <c r="A26" s="23" t="s">
        <v>479</v>
      </c>
      <c r="B26" s="15" t="s">
        <v>480</v>
      </c>
    </row>
    <row r="27" spans="1:6" x14ac:dyDescent="0.2">
      <c r="B27" s="25" t="s">
        <v>481</v>
      </c>
      <c r="C27" s="17" t="s">
        <v>58</v>
      </c>
      <c r="D27" s="26">
        <v>280</v>
      </c>
      <c r="E27" s="27"/>
      <c r="F27" s="28">
        <f>ROUND(D27*ROUND(E27,2),2)</f>
        <v>0</v>
      </c>
    </row>
    <row r="28" spans="1:6" x14ac:dyDescent="0.2">
      <c r="B28" s="25" t="s">
        <v>482</v>
      </c>
      <c r="C28" s="17" t="s">
        <v>58</v>
      </c>
      <c r="D28" s="26">
        <v>30</v>
      </c>
      <c r="E28" s="27"/>
      <c r="F28" s="28">
        <f>ROUND(D28*ROUND(E28,2),2)</f>
        <v>0</v>
      </c>
    </row>
    <row r="29" spans="1:6" x14ac:dyDescent="0.2">
      <c r="B29" s="25" t="s">
        <v>483</v>
      </c>
      <c r="C29" s="17" t="s">
        <v>58</v>
      </c>
      <c r="D29" s="26">
        <v>30</v>
      </c>
      <c r="E29" s="27"/>
      <c r="F29" s="28">
        <f>ROUND(D29*ROUND(E29,2),2)</f>
        <v>0</v>
      </c>
    </row>
    <row r="30" spans="1:6" ht="24" x14ac:dyDescent="0.2">
      <c r="B30" s="25" t="s">
        <v>484</v>
      </c>
      <c r="C30" s="17" t="s">
        <v>76</v>
      </c>
      <c r="D30" s="26">
        <v>15</v>
      </c>
      <c r="E30" s="27"/>
      <c r="F30" s="28">
        <f>ROUND(D30*ROUND(E30,2),2)</f>
        <v>0</v>
      </c>
    </row>
    <row r="31" spans="1:6" x14ac:dyDescent="0.2">
      <c r="E31" s="30" t="s">
        <v>51</v>
      </c>
      <c r="F31" s="28">
        <f>SUM(F27:F30)</f>
        <v>0</v>
      </c>
    </row>
    <row r="33" spans="1:6" ht="96" x14ac:dyDescent="0.2">
      <c r="A33" s="23" t="s">
        <v>485</v>
      </c>
      <c r="B33" s="15" t="s">
        <v>486</v>
      </c>
    </row>
    <row r="34" spans="1:6" x14ac:dyDescent="0.2">
      <c r="B34" s="25" t="s">
        <v>487</v>
      </c>
      <c r="C34" s="17" t="s">
        <v>58</v>
      </c>
      <c r="D34" s="26">
        <v>350</v>
      </c>
      <c r="E34" s="27"/>
      <c r="F34" s="28">
        <f>ROUND(D34*ROUND(E34,2),2)</f>
        <v>0</v>
      </c>
    </row>
    <row r="35" spans="1:6" x14ac:dyDescent="0.2">
      <c r="B35" s="25" t="s">
        <v>488</v>
      </c>
      <c r="C35" s="17" t="s">
        <v>58</v>
      </c>
      <c r="D35" s="26">
        <v>350</v>
      </c>
      <c r="E35" s="27"/>
      <c r="F35" s="28">
        <f>ROUND(D35*ROUND(E35,2),2)</f>
        <v>0</v>
      </c>
    </row>
    <row r="36" spans="1:6" x14ac:dyDescent="0.2">
      <c r="E36" s="30" t="s">
        <v>51</v>
      </c>
      <c r="F36" s="28">
        <f>SUM(F34:F35)</f>
        <v>0</v>
      </c>
    </row>
    <row r="38" spans="1:6" ht="96" x14ac:dyDescent="0.2">
      <c r="A38" s="23" t="s">
        <v>489</v>
      </c>
      <c r="B38" s="15" t="s">
        <v>490</v>
      </c>
    </row>
    <row r="39" spans="1:6" x14ac:dyDescent="0.2">
      <c r="B39" s="25" t="s">
        <v>491</v>
      </c>
      <c r="C39" s="17" t="s">
        <v>58</v>
      </c>
      <c r="D39" s="26">
        <v>200</v>
      </c>
      <c r="E39" s="27"/>
      <c r="F39" s="28">
        <f>ROUND(D39*ROUND(E39,2),2)</f>
        <v>0</v>
      </c>
    </row>
    <row r="40" spans="1:6" x14ac:dyDescent="0.2">
      <c r="B40" s="25" t="s">
        <v>492</v>
      </c>
      <c r="C40" s="17" t="s">
        <v>58</v>
      </c>
      <c r="D40" s="26">
        <v>200</v>
      </c>
      <c r="E40" s="27"/>
      <c r="F40" s="28">
        <f>ROUND(D40*ROUND(E40,2),2)</f>
        <v>0</v>
      </c>
    </row>
    <row r="41" spans="1:6" x14ac:dyDescent="0.2">
      <c r="E41" s="30" t="s">
        <v>51</v>
      </c>
      <c r="F41" s="28">
        <f>SUM(F39:F40)</f>
        <v>0</v>
      </c>
    </row>
    <row r="43" spans="1:6" ht="24" x14ac:dyDescent="0.2">
      <c r="A43" s="23" t="s">
        <v>493</v>
      </c>
      <c r="B43" s="24" t="s">
        <v>494</v>
      </c>
    </row>
    <row r="44" spans="1:6" ht="204" x14ac:dyDescent="0.2">
      <c r="B44" s="15" t="s">
        <v>495</v>
      </c>
    </row>
    <row r="45" spans="1:6" x14ac:dyDescent="0.2">
      <c r="B45" s="25" t="s">
        <v>496</v>
      </c>
      <c r="C45" s="17" t="s">
        <v>58</v>
      </c>
      <c r="D45" s="26">
        <v>290</v>
      </c>
      <c r="E45" s="27"/>
      <c r="F45" s="28">
        <f>ROUND(D45*ROUND(E45,2),2)</f>
        <v>0</v>
      </c>
    </row>
    <row r="46" spans="1:6" ht="24" x14ac:dyDescent="0.2">
      <c r="B46" s="25" t="s">
        <v>497</v>
      </c>
      <c r="C46" s="17" t="s">
        <v>76</v>
      </c>
      <c r="D46" s="26">
        <v>77</v>
      </c>
      <c r="E46" s="27"/>
      <c r="F46" s="28">
        <f>ROUND(D46*ROUND(E46,2),2)</f>
        <v>0</v>
      </c>
    </row>
    <row r="47" spans="1:6" x14ac:dyDescent="0.2">
      <c r="E47" s="30" t="s">
        <v>51</v>
      </c>
      <c r="F47" s="28">
        <f>SUM(F45:F46)</f>
        <v>0</v>
      </c>
    </row>
    <row r="49" spans="1:6" x14ac:dyDescent="0.2">
      <c r="A49" s="32" t="s">
        <v>469</v>
      </c>
      <c r="B49" s="3" t="s">
        <v>498</v>
      </c>
      <c r="C49" s="2"/>
      <c r="D49" s="1"/>
      <c r="E49" s="1"/>
      <c r="F49" s="35">
        <f>SUM(F24,F31,F36,F41,F47)</f>
        <v>0</v>
      </c>
    </row>
    <row r="51" spans="1:6" x14ac:dyDescent="0.2">
      <c r="A51" s="32" t="s">
        <v>499</v>
      </c>
      <c r="B51" s="3" t="s">
        <v>500</v>
      </c>
      <c r="C51" s="2"/>
      <c r="D51" s="1"/>
      <c r="E51" s="1"/>
      <c r="F51" s="1"/>
    </row>
    <row r="53" spans="1:6" x14ac:dyDescent="0.2">
      <c r="A53" s="32"/>
      <c r="B53" s="33" t="s">
        <v>16</v>
      </c>
      <c r="C53" s="34"/>
      <c r="D53" s="32"/>
      <c r="E53" s="32"/>
      <c r="F53" s="32"/>
    </row>
    <row r="55" spans="1:6" ht="252" x14ac:dyDescent="0.2">
      <c r="B55" s="15" t="s">
        <v>501</v>
      </c>
    </row>
    <row r="56" spans="1:6" ht="276" x14ac:dyDescent="0.2">
      <c r="B56" s="15" t="s">
        <v>502</v>
      </c>
    </row>
    <row r="57" spans="1:6" ht="24" x14ac:dyDescent="0.2">
      <c r="B57" s="15" t="s">
        <v>503</v>
      </c>
    </row>
    <row r="59" spans="1:6" ht="48" x14ac:dyDescent="0.2">
      <c r="A59" s="23" t="s">
        <v>504</v>
      </c>
      <c r="B59" s="15" t="s">
        <v>505</v>
      </c>
    </row>
    <row r="60" spans="1:6" x14ac:dyDescent="0.2">
      <c r="B60" s="25" t="s">
        <v>506</v>
      </c>
      <c r="C60" s="17" t="s">
        <v>76</v>
      </c>
      <c r="D60" s="26">
        <v>2</v>
      </c>
      <c r="E60" s="27"/>
      <c r="F60" s="28">
        <f t="shared" ref="F60:F67" si="0">ROUND(D60*ROUND(E60,2),2)</f>
        <v>0</v>
      </c>
    </row>
    <row r="61" spans="1:6" ht="24" x14ac:dyDescent="0.2">
      <c r="B61" s="25" t="s">
        <v>507</v>
      </c>
      <c r="C61" s="17" t="s">
        <v>76</v>
      </c>
      <c r="D61" s="26">
        <v>1</v>
      </c>
      <c r="E61" s="27"/>
      <c r="F61" s="28">
        <f t="shared" si="0"/>
        <v>0</v>
      </c>
    </row>
    <row r="62" spans="1:6" ht="24" x14ac:dyDescent="0.2">
      <c r="B62" s="25" t="s">
        <v>508</v>
      </c>
      <c r="C62" s="17" t="s">
        <v>76</v>
      </c>
      <c r="D62" s="26">
        <v>3</v>
      </c>
      <c r="E62" s="27"/>
      <c r="F62" s="28">
        <f t="shared" si="0"/>
        <v>0</v>
      </c>
    </row>
    <row r="63" spans="1:6" ht="24" x14ac:dyDescent="0.2">
      <c r="B63" s="25" t="s">
        <v>509</v>
      </c>
      <c r="C63" s="17" t="s">
        <v>76</v>
      </c>
      <c r="D63" s="26">
        <v>12</v>
      </c>
      <c r="E63" s="27"/>
      <c r="F63" s="28">
        <f t="shared" si="0"/>
        <v>0</v>
      </c>
    </row>
    <row r="64" spans="1:6" ht="24" x14ac:dyDescent="0.2">
      <c r="B64" s="25" t="s">
        <v>510</v>
      </c>
      <c r="C64" s="17" t="s">
        <v>76</v>
      </c>
      <c r="D64" s="26">
        <v>2</v>
      </c>
      <c r="E64" s="27"/>
      <c r="F64" s="28">
        <f t="shared" si="0"/>
        <v>0</v>
      </c>
    </row>
    <row r="65" spans="1:6" x14ac:dyDescent="0.2">
      <c r="B65" s="25" t="s">
        <v>511</v>
      </c>
      <c r="C65" s="17" t="s">
        <v>76</v>
      </c>
      <c r="D65" s="26">
        <v>12</v>
      </c>
      <c r="E65" s="27"/>
      <c r="F65" s="28">
        <f t="shared" si="0"/>
        <v>0</v>
      </c>
    </row>
    <row r="66" spans="1:6" ht="132" x14ac:dyDescent="0.2">
      <c r="B66" s="25" t="s">
        <v>512</v>
      </c>
      <c r="C66" s="17" t="s">
        <v>39</v>
      </c>
      <c r="D66" s="26">
        <v>1</v>
      </c>
      <c r="E66" s="27"/>
      <c r="F66" s="28">
        <f t="shared" si="0"/>
        <v>0</v>
      </c>
    </row>
    <row r="67" spans="1:6" x14ac:dyDescent="0.2">
      <c r="B67" s="25" t="s">
        <v>513</v>
      </c>
      <c r="C67" s="17" t="s">
        <v>39</v>
      </c>
      <c r="D67" s="26">
        <v>1</v>
      </c>
      <c r="E67" s="27"/>
      <c r="F67" s="28">
        <f t="shared" si="0"/>
        <v>0</v>
      </c>
    </row>
    <row r="68" spans="1:6" x14ac:dyDescent="0.2">
      <c r="E68" s="30" t="s">
        <v>51</v>
      </c>
      <c r="F68" s="28">
        <f>SUM(F60:F67)</f>
        <v>0</v>
      </c>
    </row>
    <row r="70" spans="1:6" ht="48" x14ac:dyDescent="0.2">
      <c r="A70" s="23" t="s">
        <v>514</v>
      </c>
      <c r="B70" s="15" t="s">
        <v>515</v>
      </c>
    </row>
    <row r="71" spans="1:6" x14ac:dyDescent="0.2">
      <c r="B71" s="25" t="s">
        <v>506</v>
      </c>
      <c r="C71" s="17" t="s">
        <v>76</v>
      </c>
      <c r="D71" s="26">
        <v>2</v>
      </c>
      <c r="E71" s="27"/>
      <c r="F71" s="28">
        <f t="shared" ref="F71:F79" si="1">ROUND(D71*ROUND(E71,2),2)</f>
        <v>0</v>
      </c>
    </row>
    <row r="72" spans="1:6" ht="24" x14ac:dyDescent="0.2">
      <c r="B72" s="25" t="s">
        <v>507</v>
      </c>
      <c r="C72" s="17" t="s">
        <v>76</v>
      </c>
      <c r="D72" s="26">
        <v>1</v>
      </c>
      <c r="E72" s="27"/>
      <c r="F72" s="28">
        <f t="shared" si="1"/>
        <v>0</v>
      </c>
    </row>
    <row r="73" spans="1:6" ht="24" x14ac:dyDescent="0.2">
      <c r="B73" s="25" t="s">
        <v>508</v>
      </c>
      <c r="C73" s="17" t="s">
        <v>76</v>
      </c>
      <c r="D73" s="26">
        <v>4</v>
      </c>
      <c r="E73" s="27"/>
      <c r="F73" s="28">
        <f t="shared" si="1"/>
        <v>0</v>
      </c>
    </row>
    <row r="74" spans="1:6" ht="24" x14ac:dyDescent="0.2">
      <c r="B74" s="25" t="s">
        <v>509</v>
      </c>
      <c r="C74" s="17" t="s">
        <v>76</v>
      </c>
      <c r="D74" s="26">
        <v>12</v>
      </c>
      <c r="E74" s="27"/>
      <c r="F74" s="28">
        <f t="shared" si="1"/>
        <v>0</v>
      </c>
    </row>
    <row r="75" spans="1:6" x14ac:dyDescent="0.2">
      <c r="B75" s="25" t="s">
        <v>516</v>
      </c>
      <c r="C75" s="17" t="s">
        <v>76</v>
      </c>
      <c r="D75" s="26">
        <v>2</v>
      </c>
      <c r="E75" s="27"/>
      <c r="F75" s="28">
        <f t="shared" si="1"/>
        <v>0</v>
      </c>
    </row>
    <row r="76" spans="1:6" ht="24" x14ac:dyDescent="0.2">
      <c r="B76" s="25" t="s">
        <v>510</v>
      </c>
      <c r="C76" s="17" t="s">
        <v>76</v>
      </c>
      <c r="D76" s="26">
        <v>2</v>
      </c>
      <c r="E76" s="27"/>
      <c r="F76" s="28">
        <f t="shared" si="1"/>
        <v>0</v>
      </c>
    </row>
    <row r="77" spans="1:6" x14ac:dyDescent="0.2">
      <c r="B77" s="25" t="s">
        <v>511</v>
      </c>
      <c r="C77" s="17" t="s">
        <v>76</v>
      </c>
      <c r="D77" s="26">
        <v>12</v>
      </c>
      <c r="E77" s="27"/>
      <c r="F77" s="28">
        <f t="shared" si="1"/>
        <v>0</v>
      </c>
    </row>
    <row r="78" spans="1:6" ht="132" x14ac:dyDescent="0.2">
      <c r="B78" s="25" t="s">
        <v>512</v>
      </c>
      <c r="C78" s="17" t="s">
        <v>39</v>
      </c>
      <c r="D78" s="26">
        <v>1</v>
      </c>
      <c r="E78" s="27"/>
      <c r="F78" s="28">
        <f t="shared" si="1"/>
        <v>0</v>
      </c>
    </row>
    <row r="79" spans="1:6" x14ac:dyDescent="0.2">
      <c r="B79" s="25" t="s">
        <v>517</v>
      </c>
      <c r="C79" s="17" t="s">
        <v>39</v>
      </c>
      <c r="D79" s="26">
        <v>1</v>
      </c>
      <c r="E79" s="27"/>
      <c r="F79" s="28">
        <f t="shared" si="1"/>
        <v>0</v>
      </c>
    </row>
    <row r="80" spans="1:6" x14ac:dyDescent="0.2">
      <c r="E80" s="30" t="s">
        <v>51</v>
      </c>
      <c r="F80" s="28">
        <f>SUM(F71:F79)</f>
        <v>0</v>
      </c>
    </row>
    <row r="82" spans="1:6" ht="48" x14ac:dyDescent="0.2">
      <c r="A82" s="23" t="s">
        <v>518</v>
      </c>
      <c r="B82" s="15" t="s">
        <v>519</v>
      </c>
    </row>
    <row r="83" spans="1:6" x14ac:dyDescent="0.2">
      <c r="B83" s="25" t="s">
        <v>506</v>
      </c>
      <c r="C83" s="17" t="s">
        <v>76</v>
      </c>
      <c r="D83" s="26">
        <v>1</v>
      </c>
      <c r="E83" s="27"/>
      <c r="F83" s="28">
        <f t="shared" ref="F83:F90" si="2">ROUND(D83*ROUND(E83,2),2)</f>
        <v>0</v>
      </c>
    </row>
    <row r="84" spans="1:6" ht="24" x14ac:dyDescent="0.2">
      <c r="B84" s="25" t="s">
        <v>507</v>
      </c>
      <c r="C84" s="17" t="s">
        <v>76</v>
      </c>
      <c r="D84" s="26">
        <v>1</v>
      </c>
      <c r="E84" s="27"/>
      <c r="F84" s="28">
        <f t="shared" si="2"/>
        <v>0</v>
      </c>
    </row>
    <row r="85" spans="1:6" ht="24" x14ac:dyDescent="0.2">
      <c r="B85" s="25" t="s">
        <v>508</v>
      </c>
      <c r="C85" s="17" t="s">
        <v>76</v>
      </c>
      <c r="D85" s="26">
        <v>2</v>
      </c>
      <c r="E85" s="27"/>
      <c r="F85" s="28">
        <f t="shared" si="2"/>
        <v>0</v>
      </c>
    </row>
    <row r="86" spans="1:6" ht="24" x14ac:dyDescent="0.2">
      <c r="B86" s="25" t="s">
        <v>509</v>
      </c>
      <c r="C86" s="17" t="s">
        <v>76</v>
      </c>
      <c r="D86" s="26">
        <v>3</v>
      </c>
      <c r="E86" s="27"/>
      <c r="F86" s="28">
        <f t="shared" si="2"/>
        <v>0</v>
      </c>
    </row>
    <row r="87" spans="1:6" ht="24" x14ac:dyDescent="0.2">
      <c r="B87" s="25" t="s">
        <v>510</v>
      </c>
      <c r="C87" s="17" t="s">
        <v>76</v>
      </c>
      <c r="D87" s="26">
        <v>2</v>
      </c>
      <c r="E87" s="27"/>
      <c r="F87" s="28">
        <f t="shared" si="2"/>
        <v>0</v>
      </c>
    </row>
    <row r="88" spans="1:6" x14ac:dyDescent="0.2">
      <c r="B88" s="25" t="s">
        <v>511</v>
      </c>
      <c r="C88" s="17" t="s">
        <v>76</v>
      </c>
      <c r="D88" s="26">
        <v>2</v>
      </c>
      <c r="E88" s="27"/>
      <c r="F88" s="28">
        <f t="shared" si="2"/>
        <v>0</v>
      </c>
    </row>
    <row r="89" spans="1:6" ht="132" x14ac:dyDescent="0.2">
      <c r="B89" s="25" t="s">
        <v>512</v>
      </c>
      <c r="C89" s="17" t="s">
        <v>39</v>
      </c>
      <c r="D89" s="26">
        <v>1</v>
      </c>
      <c r="E89" s="27"/>
      <c r="F89" s="28">
        <f t="shared" si="2"/>
        <v>0</v>
      </c>
    </row>
    <row r="90" spans="1:6" x14ac:dyDescent="0.2">
      <c r="B90" s="25" t="s">
        <v>520</v>
      </c>
      <c r="C90" s="17" t="s">
        <v>39</v>
      </c>
      <c r="D90" s="26">
        <v>1</v>
      </c>
      <c r="E90" s="27"/>
      <c r="F90" s="28">
        <f t="shared" si="2"/>
        <v>0</v>
      </c>
    </row>
    <row r="91" spans="1:6" x14ac:dyDescent="0.2">
      <c r="E91" s="30" t="s">
        <v>51</v>
      </c>
      <c r="F91" s="28">
        <f>SUM(F83:F90)</f>
        <v>0</v>
      </c>
    </row>
    <row r="93" spans="1:6" ht="96" x14ac:dyDescent="0.2">
      <c r="A93" s="23" t="s">
        <v>521</v>
      </c>
      <c r="B93" s="15" t="s">
        <v>522</v>
      </c>
    </row>
    <row r="94" spans="1:6" ht="36" x14ac:dyDescent="0.2">
      <c r="B94" s="25" t="s">
        <v>523</v>
      </c>
      <c r="C94" s="17" t="s">
        <v>76</v>
      </c>
      <c r="D94" s="26">
        <v>5</v>
      </c>
      <c r="E94" s="27"/>
      <c r="F94" s="28">
        <f>ROUND(D94*ROUND(E94,2),2)</f>
        <v>0</v>
      </c>
    </row>
    <row r="95" spans="1:6" ht="24" x14ac:dyDescent="0.2">
      <c r="B95" s="25" t="s">
        <v>524</v>
      </c>
      <c r="C95" s="17" t="s">
        <v>76</v>
      </c>
      <c r="D95" s="26">
        <v>8</v>
      </c>
      <c r="E95" s="27"/>
      <c r="F95" s="28">
        <f>ROUND(D95*ROUND(E95,2),2)</f>
        <v>0</v>
      </c>
    </row>
    <row r="96" spans="1:6" ht="132" x14ac:dyDescent="0.2">
      <c r="B96" s="25" t="s">
        <v>512</v>
      </c>
      <c r="C96" s="17" t="s">
        <v>39</v>
      </c>
      <c r="D96" s="26">
        <v>1</v>
      </c>
      <c r="E96" s="27"/>
      <c r="F96" s="28">
        <f>ROUND(D96*ROUND(E96,2),2)</f>
        <v>0</v>
      </c>
    </row>
    <row r="97" spans="1:6" x14ac:dyDescent="0.2">
      <c r="B97" s="25" t="s">
        <v>525</v>
      </c>
      <c r="C97" s="17" t="s">
        <v>39</v>
      </c>
      <c r="D97" s="26">
        <v>1</v>
      </c>
      <c r="E97" s="27"/>
      <c r="F97" s="28">
        <f>ROUND(D97*ROUND(E97,2),2)</f>
        <v>0</v>
      </c>
    </row>
    <row r="98" spans="1:6" x14ac:dyDescent="0.2">
      <c r="E98" s="30" t="s">
        <v>51</v>
      </c>
      <c r="F98" s="28">
        <f>SUM(F94:F97)</f>
        <v>0</v>
      </c>
    </row>
    <row r="100" spans="1:6" x14ac:dyDescent="0.2">
      <c r="A100" s="32" t="s">
        <v>499</v>
      </c>
      <c r="B100" s="3" t="s">
        <v>526</v>
      </c>
      <c r="C100" s="2"/>
      <c r="D100" s="1"/>
      <c r="E100" s="1"/>
      <c r="F100" s="35">
        <f>SUM(F68,F80,F91,F98)</f>
        <v>0</v>
      </c>
    </row>
    <row r="102" spans="1:6" x14ac:dyDescent="0.2">
      <c r="A102" s="32" t="s">
        <v>527</v>
      </c>
      <c r="B102" s="3" t="s">
        <v>528</v>
      </c>
      <c r="C102" s="2"/>
      <c r="D102" s="1"/>
      <c r="E102" s="1"/>
      <c r="F102" s="1"/>
    </row>
    <row r="104" spans="1:6" x14ac:dyDescent="0.2">
      <c r="A104" s="23" t="s">
        <v>529</v>
      </c>
      <c r="B104" s="15" t="s">
        <v>530</v>
      </c>
    </row>
    <row r="105" spans="1:6" x14ac:dyDescent="0.2">
      <c r="B105" s="25" t="s">
        <v>115</v>
      </c>
      <c r="C105" s="17" t="s">
        <v>39</v>
      </c>
      <c r="D105" s="26">
        <v>1</v>
      </c>
      <c r="E105" s="27"/>
      <c r="F105" s="28">
        <f>ROUND(D105*ROUND(E105,2),2)</f>
        <v>0</v>
      </c>
    </row>
    <row r="107" spans="1:6" x14ac:dyDescent="0.2">
      <c r="A107" s="23" t="s">
        <v>531</v>
      </c>
      <c r="B107" s="24" t="s">
        <v>532</v>
      </c>
    </row>
    <row r="108" spans="1:6" x14ac:dyDescent="0.2">
      <c r="B108" s="15" t="s">
        <v>533</v>
      </c>
    </row>
    <row r="109" spans="1:6" ht="204" x14ac:dyDescent="0.2">
      <c r="B109" s="25" t="s">
        <v>534</v>
      </c>
      <c r="C109" s="17" t="s">
        <v>76</v>
      </c>
      <c r="D109" s="26">
        <v>42</v>
      </c>
      <c r="E109" s="27"/>
      <c r="F109" s="28">
        <f>ROUND(D109*ROUND(E109,2),2)</f>
        <v>0</v>
      </c>
    </row>
    <row r="110" spans="1:6" ht="192" x14ac:dyDescent="0.2">
      <c r="B110" s="25" t="s">
        <v>535</v>
      </c>
      <c r="C110" s="17" t="s">
        <v>76</v>
      </c>
      <c r="D110" s="26">
        <v>54</v>
      </c>
      <c r="E110" s="27"/>
      <c r="F110" s="28">
        <f>ROUND(D110*ROUND(E110,2),2)</f>
        <v>0</v>
      </c>
    </row>
    <row r="111" spans="1:6" ht="204" x14ac:dyDescent="0.2">
      <c r="B111" s="25" t="s">
        <v>536</v>
      </c>
      <c r="C111" s="17" t="s">
        <v>76</v>
      </c>
      <c r="D111" s="26">
        <v>38</v>
      </c>
      <c r="E111" s="27"/>
      <c r="F111" s="28">
        <f>ROUND(D111*ROUND(E111,2),2)</f>
        <v>0</v>
      </c>
    </row>
    <row r="112" spans="1:6" ht="168" x14ac:dyDescent="0.2">
      <c r="B112" s="25" t="s">
        <v>537</v>
      </c>
      <c r="C112" s="17" t="s">
        <v>76</v>
      </c>
      <c r="D112" s="26">
        <v>22</v>
      </c>
      <c r="E112" s="27"/>
      <c r="F112" s="28">
        <f>ROUND(D112*ROUND(E112,2),2)</f>
        <v>0</v>
      </c>
    </row>
    <row r="113" spans="1:6" ht="168" x14ac:dyDescent="0.2">
      <c r="B113" s="25" t="s">
        <v>538</v>
      </c>
      <c r="C113" s="17" t="s">
        <v>76</v>
      </c>
      <c r="D113" s="26">
        <v>4</v>
      </c>
      <c r="E113" s="27"/>
      <c r="F113" s="28">
        <f>ROUND(D113*ROUND(E113,2),2)</f>
        <v>0</v>
      </c>
    </row>
    <row r="114" spans="1:6" x14ac:dyDescent="0.2">
      <c r="E114" s="30" t="s">
        <v>51</v>
      </c>
      <c r="F114" s="28">
        <f>SUM(F109:F113)</f>
        <v>0</v>
      </c>
    </row>
    <row r="116" spans="1:6" x14ac:dyDescent="0.2">
      <c r="A116" s="23" t="s">
        <v>539</v>
      </c>
      <c r="B116" s="24" t="s">
        <v>540</v>
      </c>
    </row>
    <row r="117" spans="1:6" ht="240" x14ac:dyDescent="0.2">
      <c r="B117" s="25" t="s">
        <v>541</v>
      </c>
      <c r="C117" s="17" t="s">
        <v>76</v>
      </c>
      <c r="D117" s="26">
        <v>47</v>
      </c>
      <c r="E117" s="27"/>
      <c r="F117" s="28">
        <f t="shared" ref="F117:F123" si="3">ROUND(D117*ROUND(E117,2),2)</f>
        <v>0</v>
      </c>
    </row>
    <row r="118" spans="1:6" ht="240" x14ac:dyDescent="0.2">
      <c r="B118" s="25" t="s">
        <v>542</v>
      </c>
      <c r="C118" s="17" t="s">
        <v>76</v>
      </c>
      <c r="D118" s="26">
        <v>25</v>
      </c>
      <c r="E118" s="27"/>
      <c r="F118" s="28">
        <f t="shared" si="3"/>
        <v>0</v>
      </c>
    </row>
    <row r="119" spans="1:6" ht="240" x14ac:dyDescent="0.2">
      <c r="B119" s="25" t="s">
        <v>543</v>
      </c>
      <c r="C119" s="17" t="s">
        <v>76</v>
      </c>
      <c r="D119" s="26">
        <v>6</v>
      </c>
      <c r="E119" s="27"/>
      <c r="F119" s="28">
        <f t="shared" si="3"/>
        <v>0</v>
      </c>
    </row>
    <row r="120" spans="1:6" ht="276" x14ac:dyDescent="0.2">
      <c r="B120" s="25" t="s">
        <v>544</v>
      </c>
      <c r="C120" s="17" t="s">
        <v>76</v>
      </c>
      <c r="D120" s="26">
        <v>20</v>
      </c>
      <c r="E120" s="27"/>
      <c r="F120" s="28">
        <f t="shared" si="3"/>
        <v>0</v>
      </c>
    </row>
    <row r="121" spans="1:6" ht="276" x14ac:dyDescent="0.2">
      <c r="B121" s="25" t="s">
        <v>545</v>
      </c>
      <c r="C121" s="17" t="s">
        <v>76</v>
      </c>
      <c r="D121" s="26">
        <v>2</v>
      </c>
      <c r="E121" s="27"/>
      <c r="F121" s="28">
        <f t="shared" si="3"/>
        <v>0</v>
      </c>
    </row>
    <row r="122" spans="1:6" ht="276" x14ac:dyDescent="0.2">
      <c r="B122" s="25" t="s">
        <v>546</v>
      </c>
      <c r="C122" s="17" t="s">
        <v>76</v>
      </c>
      <c r="D122" s="26">
        <v>4</v>
      </c>
      <c r="E122" s="27"/>
      <c r="F122" s="28">
        <f t="shared" si="3"/>
        <v>0</v>
      </c>
    </row>
    <row r="123" spans="1:6" ht="264" x14ac:dyDescent="0.2">
      <c r="B123" s="25" t="s">
        <v>547</v>
      </c>
      <c r="C123" s="17" t="s">
        <v>76</v>
      </c>
      <c r="D123" s="26">
        <v>8</v>
      </c>
      <c r="E123" s="27"/>
      <c r="F123" s="28">
        <f t="shared" si="3"/>
        <v>0</v>
      </c>
    </row>
    <row r="124" spans="1:6" x14ac:dyDescent="0.2">
      <c r="E124" s="30" t="s">
        <v>51</v>
      </c>
      <c r="F124" s="28">
        <f>SUM(F117:F123)</f>
        <v>0</v>
      </c>
    </row>
    <row r="126" spans="1:6" x14ac:dyDescent="0.2">
      <c r="A126" s="32" t="s">
        <v>527</v>
      </c>
      <c r="B126" s="3" t="s">
        <v>548</v>
      </c>
      <c r="C126" s="2"/>
      <c r="D126" s="1"/>
      <c r="E126" s="1"/>
      <c r="F126" s="35">
        <f>SUM(F105,F114,F124)</f>
        <v>0</v>
      </c>
    </row>
    <row r="128" spans="1:6" x14ac:dyDescent="0.2">
      <c r="A128" s="32" t="s">
        <v>549</v>
      </c>
      <c r="B128" s="3" t="s">
        <v>550</v>
      </c>
      <c r="C128" s="2"/>
      <c r="D128" s="1"/>
      <c r="E128" s="1"/>
      <c r="F128" s="1"/>
    </row>
    <row r="130" spans="1:6" x14ac:dyDescent="0.2">
      <c r="A130" s="32"/>
      <c r="B130" s="33" t="s">
        <v>16</v>
      </c>
      <c r="C130" s="34"/>
      <c r="D130" s="32"/>
      <c r="E130" s="32"/>
      <c r="F130" s="32"/>
    </row>
    <row r="132" spans="1:6" ht="132" x14ac:dyDescent="0.2">
      <c r="B132" s="15" t="s">
        <v>551</v>
      </c>
    </row>
    <row r="134" spans="1:6" ht="72" x14ac:dyDescent="0.2">
      <c r="A134" s="23" t="s">
        <v>552</v>
      </c>
      <c r="B134" s="15" t="s">
        <v>553</v>
      </c>
    </row>
    <row r="135" spans="1:6" x14ac:dyDescent="0.2">
      <c r="B135" s="25" t="s">
        <v>115</v>
      </c>
      <c r="C135" s="17" t="s">
        <v>39</v>
      </c>
      <c r="D135" s="26">
        <v>1</v>
      </c>
      <c r="E135" s="27"/>
      <c r="F135" s="28">
        <f>ROUND(D135*ROUND(E135,2),2)</f>
        <v>0</v>
      </c>
    </row>
    <row r="137" spans="1:6" x14ac:dyDescent="0.2">
      <c r="A137" s="23" t="s">
        <v>554</v>
      </c>
      <c r="B137" s="15" t="s">
        <v>555</v>
      </c>
    </row>
    <row r="138" spans="1:6" x14ac:dyDescent="0.2">
      <c r="B138" s="25" t="s">
        <v>115</v>
      </c>
      <c r="C138" s="17" t="s">
        <v>58</v>
      </c>
      <c r="D138" s="26">
        <v>10</v>
      </c>
      <c r="E138" s="27"/>
      <c r="F138" s="28">
        <f>ROUND(D138*ROUND(E138,2),2)</f>
        <v>0</v>
      </c>
    </row>
    <row r="140" spans="1:6" x14ac:dyDescent="0.2">
      <c r="A140" s="23" t="s">
        <v>556</v>
      </c>
      <c r="B140" s="15" t="s">
        <v>557</v>
      </c>
    </row>
    <row r="141" spans="1:6" x14ac:dyDescent="0.2">
      <c r="B141" s="25" t="s">
        <v>115</v>
      </c>
      <c r="C141" s="17" t="s">
        <v>58</v>
      </c>
      <c r="D141" s="26">
        <v>10</v>
      </c>
      <c r="E141" s="27"/>
      <c r="F141" s="28">
        <f>ROUND(D141*ROUND(E141,2),2)</f>
        <v>0</v>
      </c>
    </row>
    <row r="143" spans="1:6" x14ac:dyDescent="0.2">
      <c r="A143" s="23" t="s">
        <v>558</v>
      </c>
      <c r="B143" s="15" t="s">
        <v>559</v>
      </c>
    </row>
    <row r="144" spans="1:6" x14ac:dyDescent="0.2">
      <c r="B144" s="25" t="s">
        <v>115</v>
      </c>
      <c r="C144" s="17" t="s">
        <v>58</v>
      </c>
      <c r="D144" s="26">
        <v>10</v>
      </c>
      <c r="E144" s="27"/>
      <c r="F144" s="28">
        <f>ROUND(D144*ROUND(E144,2),2)</f>
        <v>0</v>
      </c>
    </row>
    <row r="146" spans="1:6" ht="24" x14ac:dyDescent="0.2">
      <c r="A146" s="23" t="s">
        <v>560</v>
      </c>
      <c r="B146" s="15" t="s">
        <v>561</v>
      </c>
    </row>
    <row r="147" spans="1:6" x14ac:dyDescent="0.2">
      <c r="B147" s="25" t="s">
        <v>115</v>
      </c>
      <c r="C147" s="17" t="s">
        <v>58</v>
      </c>
      <c r="D147" s="26">
        <v>1350</v>
      </c>
      <c r="E147" s="27"/>
      <c r="F147" s="28">
        <f>ROUND(D147*ROUND(E147,2),2)</f>
        <v>0</v>
      </c>
    </row>
    <row r="149" spans="1:6" ht="72" x14ac:dyDescent="0.2">
      <c r="A149" s="23" t="s">
        <v>562</v>
      </c>
      <c r="B149" s="15" t="s">
        <v>563</v>
      </c>
    </row>
    <row r="150" spans="1:6" x14ac:dyDescent="0.2">
      <c r="B150" s="25" t="s">
        <v>115</v>
      </c>
      <c r="C150" s="17" t="s">
        <v>76</v>
      </c>
      <c r="D150" s="26">
        <v>1</v>
      </c>
      <c r="E150" s="27"/>
      <c r="F150" s="28">
        <f>ROUND(D150*ROUND(E150,2),2)</f>
        <v>0</v>
      </c>
    </row>
    <row r="152" spans="1:6" ht="72" x14ac:dyDescent="0.2">
      <c r="A152" s="23" t="s">
        <v>564</v>
      </c>
      <c r="B152" s="15" t="s">
        <v>565</v>
      </c>
    </row>
    <row r="153" spans="1:6" x14ac:dyDescent="0.2">
      <c r="B153" s="25" t="s">
        <v>115</v>
      </c>
      <c r="C153" s="17" t="s">
        <v>76</v>
      </c>
      <c r="D153" s="26">
        <v>6</v>
      </c>
      <c r="E153" s="27"/>
      <c r="F153" s="28">
        <f>ROUND(D153*ROUND(E153,2),2)</f>
        <v>0</v>
      </c>
    </row>
    <row r="155" spans="1:6" ht="72" x14ac:dyDescent="0.2">
      <c r="A155" s="23" t="s">
        <v>566</v>
      </c>
      <c r="B155" s="15" t="s">
        <v>567</v>
      </c>
    </row>
    <row r="156" spans="1:6" x14ac:dyDescent="0.2">
      <c r="B156" s="25" t="s">
        <v>115</v>
      </c>
      <c r="C156" s="17" t="s">
        <v>76</v>
      </c>
      <c r="D156" s="26">
        <v>3</v>
      </c>
      <c r="E156" s="27"/>
      <c r="F156" s="28">
        <f>ROUND(D156*ROUND(E156,2),2)</f>
        <v>0</v>
      </c>
    </row>
    <row r="158" spans="1:6" ht="84" x14ac:dyDescent="0.2">
      <c r="A158" s="23" t="s">
        <v>568</v>
      </c>
      <c r="B158" s="15" t="s">
        <v>569</v>
      </c>
    </row>
    <row r="159" spans="1:6" x14ac:dyDescent="0.2">
      <c r="B159" s="25" t="s">
        <v>115</v>
      </c>
      <c r="C159" s="17" t="s">
        <v>76</v>
      </c>
      <c r="D159" s="26">
        <v>1</v>
      </c>
      <c r="E159" s="27"/>
      <c r="F159" s="28">
        <f>ROUND(D159*ROUND(E159,2),2)</f>
        <v>0</v>
      </c>
    </row>
    <row r="161" spans="1:6" ht="72" x14ac:dyDescent="0.2">
      <c r="A161" s="23" t="s">
        <v>570</v>
      </c>
      <c r="B161" s="15" t="s">
        <v>571</v>
      </c>
    </row>
    <row r="162" spans="1:6" x14ac:dyDescent="0.2">
      <c r="B162" s="25" t="s">
        <v>115</v>
      </c>
      <c r="C162" s="17" t="s">
        <v>76</v>
      </c>
      <c r="D162" s="26">
        <v>1</v>
      </c>
      <c r="E162" s="27"/>
      <c r="F162" s="28">
        <f>ROUND(D162*ROUND(E162,2),2)</f>
        <v>0</v>
      </c>
    </row>
    <row r="164" spans="1:6" x14ac:dyDescent="0.2">
      <c r="A164" s="23" t="s">
        <v>572</v>
      </c>
      <c r="B164" s="15" t="s">
        <v>573</v>
      </c>
    </row>
    <row r="165" spans="1:6" x14ac:dyDescent="0.2">
      <c r="B165" s="25" t="s">
        <v>115</v>
      </c>
      <c r="C165" s="17" t="s">
        <v>76</v>
      </c>
      <c r="D165" s="26">
        <v>100</v>
      </c>
      <c r="E165" s="27"/>
      <c r="F165" s="28">
        <f>ROUND(D165*ROUND(E165,2),2)</f>
        <v>0</v>
      </c>
    </row>
    <row r="167" spans="1:6" ht="36" x14ac:dyDescent="0.2">
      <c r="A167" s="23" t="s">
        <v>574</v>
      </c>
      <c r="B167" s="15" t="s">
        <v>575</v>
      </c>
    </row>
    <row r="168" spans="1:6" x14ac:dyDescent="0.2">
      <c r="B168" s="25" t="s">
        <v>115</v>
      </c>
      <c r="C168" s="17" t="s">
        <v>76</v>
      </c>
      <c r="D168" s="26">
        <v>100</v>
      </c>
      <c r="E168" s="27"/>
      <c r="F168" s="28">
        <f>ROUND(D168*ROUND(E168,2),2)</f>
        <v>0</v>
      </c>
    </row>
    <row r="170" spans="1:6" ht="24" x14ac:dyDescent="0.2">
      <c r="A170" s="23" t="s">
        <v>576</v>
      </c>
      <c r="B170" s="15" t="s">
        <v>577</v>
      </c>
    </row>
    <row r="171" spans="1:6" x14ac:dyDescent="0.2">
      <c r="B171" s="25" t="s">
        <v>115</v>
      </c>
      <c r="C171" s="17" t="s">
        <v>76</v>
      </c>
      <c r="D171" s="26">
        <v>10</v>
      </c>
      <c r="E171" s="27"/>
      <c r="F171" s="28">
        <f>ROUND(D171*ROUND(E171,2),2)</f>
        <v>0</v>
      </c>
    </row>
    <row r="173" spans="1:6" ht="60" x14ac:dyDescent="0.2">
      <c r="A173" s="23" t="s">
        <v>578</v>
      </c>
      <c r="B173" s="15" t="s">
        <v>579</v>
      </c>
    </row>
    <row r="174" spans="1:6" x14ac:dyDescent="0.2">
      <c r="B174" s="25" t="s">
        <v>115</v>
      </c>
      <c r="C174" s="17" t="s">
        <v>39</v>
      </c>
      <c r="D174" s="26">
        <v>1</v>
      </c>
      <c r="E174" s="27"/>
      <c r="F174" s="28">
        <f>ROUND(D174*ROUND(E174,2),2)</f>
        <v>0</v>
      </c>
    </row>
    <row r="176" spans="1:6" x14ac:dyDescent="0.2">
      <c r="A176" s="32" t="s">
        <v>549</v>
      </c>
      <c r="B176" s="3" t="s">
        <v>580</v>
      </c>
      <c r="C176" s="2"/>
      <c r="D176" s="1"/>
      <c r="E176" s="1"/>
      <c r="F176" s="35">
        <f>SUM(F135,F138,F141,F144,F147,F150,F153,F156,F159,F162,F165,F168,F171,F174)</f>
        <v>0</v>
      </c>
    </row>
    <row r="178" spans="1:6" x14ac:dyDescent="0.2">
      <c r="A178" s="32" t="s">
        <v>581</v>
      </c>
      <c r="B178" s="3" t="s">
        <v>582</v>
      </c>
      <c r="C178" s="2"/>
      <c r="D178" s="1"/>
      <c r="E178" s="1"/>
      <c r="F178" s="1"/>
    </row>
    <row r="180" spans="1:6" ht="36" x14ac:dyDescent="0.2">
      <c r="A180" s="23" t="s">
        <v>583</v>
      </c>
      <c r="B180" s="15" t="s">
        <v>584</v>
      </c>
    </row>
    <row r="181" spans="1:6" x14ac:dyDescent="0.2">
      <c r="B181" s="25" t="s">
        <v>115</v>
      </c>
      <c r="C181" s="17" t="s">
        <v>120</v>
      </c>
      <c r="D181" s="26">
        <v>10</v>
      </c>
      <c r="E181" s="27"/>
      <c r="F181" s="28">
        <f>ROUND(D181*ROUND(E181,2),2)</f>
        <v>0</v>
      </c>
    </row>
    <row r="183" spans="1:6" ht="240" x14ac:dyDescent="0.2">
      <c r="A183" s="23" t="s">
        <v>585</v>
      </c>
      <c r="B183" s="15" t="s">
        <v>586</v>
      </c>
    </row>
    <row r="184" spans="1:6" ht="264" x14ac:dyDescent="0.2">
      <c r="B184" s="15" t="s">
        <v>587</v>
      </c>
    </row>
    <row r="185" spans="1:6" ht="84" x14ac:dyDescent="0.2">
      <c r="B185" s="15" t="s">
        <v>588</v>
      </c>
    </row>
    <row r="186" spans="1:6" x14ac:dyDescent="0.2">
      <c r="B186" s="25" t="s">
        <v>115</v>
      </c>
      <c r="C186" s="17" t="s">
        <v>39</v>
      </c>
      <c r="D186" s="26">
        <v>1</v>
      </c>
      <c r="E186" s="27"/>
      <c r="F186" s="28">
        <f>ROUND(D186*ROUND(E186,2),2)</f>
        <v>0</v>
      </c>
    </row>
    <row r="188" spans="1:6" ht="24" x14ac:dyDescent="0.2">
      <c r="A188" s="23" t="s">
        <v>589</v>
      </c>
      <c r="B188" s="24" t="s">
        <v>590</v>
      </c>
    </row>
    <row r="189" spans="1:6" ht="84" x14ac:dyDescent="0.2">
      <c r="B189" s="15" t="s">
        <v>591</v>
      </c>
    </row>
    <row r="190" spans="1:6" x14ac:dyDescent="0.2">
      <c r="B190" s="25" t="s">
        <v>115</v>
      </c>
      <c r="C190" s="17" t="s">
        <v>76</v>
      </c>
      <c r="D190" s="26">
        <v>0</v>
      </c>
      <c r="E190" s="27"/>
      <c r="F190" s="28">
        <f>ROUND(D190*ROUND(E190,2),2)</f>
        <v>0</v>
      </c>
    </row>
    <row r="192" spans="1:6" ht="36" x14ac:dyDescent="0.2">
      <c r="A192" s="23" t="s">
        <v>592</v>
      </c>
      <c r="B192" s="15" t="s">
        <v>593</v>
      </c>
    </row>
    <row r="193" spans="1:6" x14ac:dyDescent="0.2">
      <c r="B193" s="25" t="s">
        <v>115</v>
      </c>
      <c r="C193" s="17" t="s">
        <v>39</v>
      </c>
      <c r="D193" s="26">
        <v>1</v>
      </c>
      <c r="E193" s="27"/>
      <c r="F193" s="28">
        <f>ROUND(D193*ROUND(E193,2),2)</f>
        <v>0</v>
      </c>
    </row>
    <row r="195" spans="1:6" x14ac:dyDescent="0.2">
      <c r="A195" s="32" t="s">
        <v>581</v>
      </c>
      <c r="B195" s="3" t="s">
        <v>594</v>
      </c>
      <c r="C195" s="2"/>
      <c r="D195" s="1"/>
      <c r="E195" s="1"/>
      <c r="F195" s="35">
        <f>SUM(F181,F186,F190,F193)</f>
        <v>0</v>
      </c>
    </row>
    <row r="197" spans="1:6" x14ac:dyDescent="0.2">
      <c r="A197" s="20" t="s">
        <v>466</v>
      </c>
      <c r="B197" s="6" t="s">
        <v>595</v>
      </c>
      <c r="C197" s="5"/>
      <c r="D197" s="4"/>
      <c r="E197" s="4"/>
      <c r="F197" s="29">
        <f>SUM(F49,F100,F126,F176,F195)</f>
        <v>0</v>
      </c>
    </row>
    <row r="199" spans="1:6" x14ac:dyDescent="0.2">
      <c r="A199" s="20" t="s">
        <v>596</v>
      </c>
      <c r="B199" s="6" t="s">
        <v>597</v>
      </c>
      <c r="C199" s="5"/>
      <c r="D199" s="4"/>
      <c r="E199" s="4"/>
      <c r="F199" s="4"/>
    </row>
    <row r="201" spans="1:6" x14ac:dyDescent="0.2">
      <c r="A201" s="32" t="s">
        <v>598</v>
      </c>
      <c r="B201" s="3" t="s">
        <v>599</v>
      </c>
      <c r="C201" s="2"/>
      <c r="D201" s="1"/>
      <c r="E201" s="1"/>
      <c r="F201" s="1"/>
    </row>
    <row r="203" spans="1:6" ht="24" x14ac:dyDescent="0.2">
      <c r="A203" s="23" t="s">
        <v>600</v>
      </c>
      <c r="B203" s="24" t="s">
        <v>601</v>
      </c>
    </row>
    <row r="204" spans="1:6" ht="132" x14ac:dyDescent="0.2">
      <c r="B204" s="15" t="s">
        <v>602</v>
      </c>
    </row>
    <row r="206" spans="1:6" x14ac:dyDescent="0.2">
      <c r="B206" s="25" t="s">
        <v>115</v>
      </c>
      <c r="C206" s="17" t="s">
        <v>39</v>
      </c>
      <c r="D206" s="26">
        <v>1</v>
      </c>
      <c r="E206" s="27"/>
      <c r="F206" s="28">
        <f>ROUND(D206*ROUND(E206,2),2)</f>
        <v>0</v>
      </c>
    </row>
    <row r="208" spans="1:6" ht="24" x14ac:dyDescent="0.2">
      <c r="A208" s="23" t="s">
        <v>603</v>
      </c>
      <c r="B208" s="24" t="s">
        <v>604</v>
      </c>
    </row>
    <row r="209" spans="1:6" x14ac:dyDescent="0.2">
      <c r="B209" s="15" t="s">
        <v>605</v>
      </c>
    </row>
    <row r="210" spans="1:6" x14ac:dyDescent="0.2">
      <c r="B210" s="25" t="s">
        <v>115</v>
      </c>
      <c r="C210" s="17" t="s">
        <v>76</v>
      </c>
      <c r="D210" s="26">
        <v>0</v>
      </c>
      <c r="E210" s="27"/>
      <c r="F210" s="28">
        <f>ROUND(D210*ROUND(E210,2),2)</f>
        <v>0</v>
      </c>
    </row>
    <row r="212" spans="1:6" ht="24" x14ac:dyDescent="0.2">
      <c r="A212" s="23" t="s">
        <v>606</v>
      </c>
      <c r="B212" s="24" t="s">
        <v>607</v>
      </c>
    </row>
    <row r="213" spans="1:6" ht="264" x14ac:dyDescent="0.2">
      <c r="B213" s="15" t="s">
        <v>608</v>
      </c>
    </row>
    <row r="214" spans="1:6" ht="240" x14ac:dyDescent="0.2">
      <c r="B214" s="15" t="s">
        <v>609</v>
      </c>
    </row>
    <row r="215" spans="1:6" ht="36" x14ac:dyDescent="0.2">
      <c r="B215" s="15" t="s">
        <v>610</v>
      </c>
    </row>
    <row r="216" spans="1:6" x14ac:dyDescent="0.2">
      <c r="B216" s="25" t="s">
        <v>115</v>
      </c>
      <c r="C216" s="17" t="s">
        <v>76</v>
      </c>
      <c r="D216" s="26">
        <v>15</v>
      </c>
      <c r="E216" s="27"/>
      <c r="F216" s="28">
        <f>ROUND(D216*ROUND(E216,2),2)</f>
        <v>0</v>
      </c>
    </row>
    <row r="218" spans="1:6" ht="36" x14ac:dyDescent="0.2">
      <c r="A218" s="23" t="s">
        <v>611</v>
      </c>
      <c r="B218" s="24" t="s">
        <v>612</v>
      </c>
    </row>
    <row r="219" spans="1:6" ht="264" x14ac:dyDescent="0.2">
      <c r="B219" s="15" t="s">
        <v>613</v>
      </c>
    </row>
    <row r="220" spans="1:6" ht="96" x14ac:dyDescent="0.2">
      <c r="B220" s="15" t="s">
        <v>614</v>
      </c>
    </row>
    <row r="221" spans="1:6" x14ac:dyDescent="0.2">
      <c r="B221" s="25" t="s">
        <v>115</v>
      </c>
      <c r="C221" s="17" t="s">
        <v>76</v>
      </c>
      <c r="D221" s="26">
        <v>14</v>
      </c>
      <c r="E221" s="27"/>
      <c r="F221" s="28">
        <f>ROUND(D221*ROUND(E221,2),2)</f>
        <v>0</v>
      </c>
    </row>
    <row r="223" spans="1:6" x14ac:dyDescent="0.2">
      <c r="A223" s="23" t="s">
        <v>615</v>
      </c>
      <c r="B223" s="24" t="s">
        <v>616</v>
      </c>
    </row>
    <row r="224" spans="1:6" ht="120" x14ac:dyDescent="0.2">
      <c r="B224" s="15" t="s">
        <v>617</v>
      </c>
    </row>
    <row r="225" spans="1:6" x14ac:dyDescent="0.2">
      <c r="B225" s="25" t="s">
        <v>115</v>
      </c>
      <c r="C225" s="17" t="s">
        <v>76</v>
      </c>
      <c r="D225" s="26">
        <v>0</v>
      </c>
      <c r="E225" s="27"/>
      <c r="F225" s="28">
        <f>ROUND(D225*ROUND(E225,2),2)</f>
        <v>0</v>
      </c>
    </row>
    <row r="227" spans="1:6" ht="36" x14ac:dyDescent="0.2">
      <c r="A227" s="23" t="s">
        <v>618</v>
      </c>
      <c r="B227" s="24" t="s">
        <v>619</v>
      </c>
    </row>
    <row r="228" spans="1:6" ht="228" x14ac:dyDescent="0.2">
      <c r="B228" s="15" t="s">
        <v>620</v>
      </c>
    </row>
    <row r="229" spans="1:6" x14ac:dyDescent="0.2">
      <c r="B229" s="25" t="s">
        <v>115</v>
      </c>
      <c r="C229" s="17" t="s">
        <v>76</v>
      </c>
      <c r="D229" s="26">
        <v>0</v>
      </c>
      <c r="E229" s="27"/>
      <c r="F229" s="28">
        <f>ROUND(D229*ROUND(E229,2),2)</f>
        <v>0</v>
      </c>
    </row>
    <row r="231" spans="1:6" ht="36" x14ac:dyDescent="0.2">
      <c r="A231" s="23" t="s">
        <v>621</v>
      </c>
      <c r="B231" s="24" t="s">
        <v>622</v>
      </c>
    </row>
    <row r="232" spans="1:6" ht="36" x14ac:dyDescent="0.2">
      <c r="B232" s="15" t="s">
        <v>623</v>
      </c>
    </row>
    <row r="233" spans="1:6" x14ac:dyDescent="0.2">
      <c r="B233" s="25" t="s">
        <v>115</v>
      </c>
      <c r="C233" s="17" t="s">
        <v>76</v>
      </c>
      <c r="D233" s="26">
        <v>30</v>
      </c>
      <c r="E233" s="27"/>
      <c r="F233" s="28">
        <f>ROUND(D233*ROUND(E233,2),2)</f>
        <v>0</v>
      </c>
    </row>
    <row r="235" spans="1:6" ht="24" x14ac:dyDescent="0.2">
      <c r="A235" s="23" t="s">
        <v>624</v>
      </c>
      <c r="B235" s="24" t="s">
        <v>625</v>
      </c>
    </row>
    <row r="236" spans="1:6" x14ac:dyDescent="0.2">
      <c r="B236" s="15" t="s">
        <v>626</v>
      </c>
    </row>
    <row r="237" spans="1:6" x14ac:dyDescent="0.2">
      <c r="B237" s="25" t="s">
        <v>115</v>
      </c>
      <c r="C237" s="17" t="s">
        <v>76</v>
      </c>
      <c r="D237" s="26">
        <v>0</v>
      </c>
      <c r="E237" s="27"/>
      <c r="F237" s="28">
        <f>ROUND(D237*ROUND(E237,2),2)</f>
        <v>0</v>
      </c>
    </row>
    <row r="239" spans="1:6" ht="24" x14ac:dyDescent="0.2">
      <c r="A239" s="23" t="s">
        <v>627</v>
      </c>
      <c r="B239" s="24" t="s">
        <v>628</v>
      </c>
    </row>
    <row r="240" spans="1:6" x14ac:dyDescent="0.2">
      <c r="B240" s="15" t="s">
        <v>629</v>
      </c>
    </row>
    <row r="241" spans="1:6" x14ac:dyDescent="0.2">
      <c r="B241" s="25" t="s">
        <v>115</v>
      </c>
      <c r="C241" s="17" t="s">
        <v>76</v>
      </c>
      <c r="D241" s="26">
        <v>1</v>
      </c>
      <c r="E241" s="27"/>
      <c r="F241" s="28">
        <f>ROUND(D241*ROUND(E241,2),2)</f>
        <v>0</v>
      </c>
    </row>
    <row r="243" spans="1:6" ht="24" x14ac:dyDescent="0.2">
      <c r="A243" s="23" t="s">
        <v>630</v>
      </c>
      <c r="B243" s="24" t="s">
        <v>631</v>
      </c>
    </row>
    <row r="244" spans="1:6" ht="264" x14ac:dyDescent="0.2">
      <c r="B244" s="15" t="s">
        <v>632</v>
      </c>
    </row>
    <row r="245" spans="1:6" ht="180" x14ac:dyDescent="0.2">
      <c r="B245" s="15" t="s">
        <v>633</v>
      </c>
    </row>
    <row r="246" spans="1:6" x14ac:dyDescent="0.2">
      <c r="B246" s="25" t="s">
        <v>115</v>
      </c>
      <c r="C246" s="17" t="s">
        <v>76</v>
      </c>
      <c r="D246" s="26">
        <v>0</v>
      </c>
      <c r="E246" s="27"/>
      <c r="F246" s="28">
        <f>ROUND(D246*ROUND(E246,2),2)</f>
        <v>0</v>
      </c>
    </row>
    <row r="248" spans="1:6" ht="36" x14ac:dyDescent="0.2">
      <c r="A248" s="23" t="s">
        <v>634</v>
      </c>
      <c r="B248" s="24" t="s">
        <v>635</v>
      </c>
    </row>
    <row r="249" spans="1:6" ht="252" x14ac:dyDescent="0.2">
      <c r="B249" s="15" t="s">
        <v>636</v>
      </c>
    </row>
    <row r="250" spans="1:6" ht="84" x14ac:dyDescent="0.2">
      <c r="B250" s="15" t="s">
        <v>637</v>
      </c>
    </row>
    <row r="251" spans="1:6" x14ac:dyDescent="0.2">
      <c r="B251" s="25" t="s">
        <v>115</v>
      </c>
      <c r="C251" s="17" t="s">
        <v>76</v>
      </c>
      <c r="D251" s="26">
        <v>1</v>
      </c>
      <c r="E251" s="27"/>
      <c r="F251" s="28">
        <f>ROUND(D251*ROUND(E251,2),2)</f>
        <v>0</v>
      </c>
    </row>
    <row r="253" spans="1:6" ht="24" x14ac:dyDescent="0.2">
      <c r="A253" s="23" t="s">
        <v>638</v>
      </c>
      <c r="B253" s="24" t="s">
        <v>639</v>
      </c>
    </row>
    <row r="254" spans="1:6" ht="120" x14ac:dyDescent="0.2">
      <c r="B254" s="15" t="s">
        <v>640</v>
      </c>
    </row>
    <row r="255" spans="1:6" x14ac:dyDescent="0.2">
      <c r="B255" s="25" t="s">
        <v>115</v>
      </c>
      <c r="C255" s="17" t="s">
        <v>76</v>
      </c>
      <c r="D255" s="26">
        <v>0</v>
      </c>
      <c r="E255" s="27"/>
      <c r="F255" s="28">
        <f>ROUND(D255*ROUND(E255,2),2)</f>
        <v>0</v>
      </c>
    </row>
    <row r="257" spans="1:6" ht="24" x14ac:dyDescent="0.2">
      <c r="A257" s="23" t="s">
        <v>641</v>
      </c>
      <c r="B257" s="24" t="s">
        <v>642</v>
      </c>
    </row>
    <row r="258" spans="1:6" ht="24" x14ac:dyDescent="0.2">
      <c r="B258" s="15" t="s">
        <v>643</v>
      </c>
    </row>
    <row r="259" spans="1:6" x14ac:dyDescent="0.2">
      <c r="B259" s="25" t="s">
        <v>115</v>
      </c>
      <c r="C259" s="17" t="s">
        <v>76</v>
      </c>
      <c r="D259" s="26">
        <v>3</v>
      </c>
      <c r="E259" s="27"/>
      <c r="F259" s="28">
        <f>ROUND(D259*ROUND(E259,2),2)</f>
        <v>0</v>
      </c>
    </row>
    <row r="261" spans="1:6" x14ac:dyDescent="0.2">
      <c r="A261" s="23" t="s">
        <v>644</v>
      </c>
      <c r="B261" s="24" t="s">
        <v>645</v>
      </c>
    </row>
    <row r="262" spans="1:6" ht="24" x14ac:dyDescent="0.2">
      <c r="B262" s="15" t="s">
        <v>646</v>
      </c>
    </row>
    <row r="263" spans="1:6" x14ac:dyDescent="0.2">
      <c r="B263" s="25" t="s">
        <v>115</v>
      </c>
      <c r="C263" s="17" t="s">
        <v>76</v>
      </c>
      <c r="D263" s="26">
        <v>39</v>
      </c>
      <c r="E263" s="27"/>
      <c r="F263" s="28">
        <f>ROUND(D263*ROUND(E263,2),2)</f>
        <v>0</v>
      </c>
    </row>
    <row r="265" spans="1:6" x14ac:dyDescent="0.2">
      <c r="A265" s="23" t="s">
        <v>647</v>
      </c>
      <c r="B265" s="24" t="s">
        <v>648</v>
      </c>
    </row>
    <row r="266" spans="1:6" ht="36" x14ac:dyDescent="0.2">
      <c r="B266" s="15" t="s">
        <v>649</v>
      </c>
    </row>
    <row r="267" spans="1:6" x14ac:dyDescent="0.2">
      <c r="B267" s="25" t="s">
        <v>115</v>
      </c>
      <c r="C267" s="17" t="s">
        <v>76</v>
      </c>
      <c r="D267" s="26">
        <v>9</v>
      </c>
      <c r="E267" s="27"/>
      <c r="F267" s="28">
        <f>ROUND(D267*ROUND(E267,2),2)</f>
        <v>0</v>
      </c>
    </row>
    <row r="269" spans="1:6" x14ac:dyDescent="0.2">
      <c r="A269" s="23" t="s">
        <v>650</v>
      </c>
      <c r="B269" s="24" t="s">
        <v>651</v>
      </c>
    </row>
    <row r="270" spans="1:6" ht="108" x14ac:dyDescent="0.2">
      <c r="B270" s="15" t="s">
        <v>652</v>
      </c>
    </row>
    <row r="271" spans="1:6" x14ac:dyDescent="0.2">
      <c r="B271" s="25" t="s">
        <v>115</v>
      </c>
      <c r="C271" s="17" t="s">
        <v>76</v>
      </c>
      <c r="D271" s="26">
        <v>0</v>
      </c>
      <c r="E271" s="27"/>
      <c r="F271" s="28">
        <f>ROUND(D271*ROUND(E271,2),2)</f>
        <v>0</v>
      </c>
    </row>
    <row r="273" spans="1:6" x14ac:dyDescent="0.2">
      <c r="A273" s="23" t="s">
        <v>653</v>
      </c>
      <c r="B273" s="24" t="s">
        <v>654</v>
      </c>
    </row>
    <row r="274" spans="1:6" ht="240" x14ac:dyDescent="0.2">
      <c r="B274" s="15" t="s">
        <v>655</v>
      </c>
    </row>
    <row r="275" spans="1:6" ht="24" x14ac:dyDescent="0.2">
      <c r="B275" s="15" t="s">
        <v>656</v>
      </c>
    </row>
    <row r="276" spans="1:6" x14ac:dyDescent="0.2">
      <c r="B276" s="25" t="s">
        <v>115</v>
      </c>
      <c r="C276" s="17" t="s">
        <v>76</v>
      </c>
      <c r="D276" s="26">
        <v>2</v>
      </c>
      <c r="E276" s="27"/>
      <c r="F276" s="28">
        <f>ROUND(D276*ROUND(E276,2),2)</f>
        <v>0</v>
      </c>
    </row>
    <row r="278" spans="1:6" ht="24" x14ac:dyDescent="0.2">
      <c r="A278" s="23" t="s">
        <v>657</v>
      </c>
      <c r="B278" s="24" t="s">
        <v>658</v>
      </c>
    </row>
    <row r="279" spans="1:6" ht="24" x14ac:dyDescent="0.2">
      <c r="B279" s="15" t="s">
        <v>659</v>
      </c>
    </row>
    <row r="280" spans="1:6" x14ac:dyDescent="0.2">
      <c r="B280" s="25" t="s">
        <v>115</v>
      </c>
      <c r="C280" s="17" t="s">
        <v>39</v>
      </c>
      <c r="D280" s="26">
        <v>1</v>
      </c>
      <c r="E280" s="27"/>
      <c r="F280" s="28">
        <f>ROUND(D280*ROUND(E280,2),2)</f>
        <v>0</v>
      </c>
    </row>
    <row r="282" spans="1:6" x14ac:dyDescent="0.2">
      <c r="A282" s="32" t="s">
        <v>598</v>
      </c>
      <c r="B282" s="3" t="s">
        <v>660</v>
      </c>
      <c r="C282" s="2"/>
      <c r="D282" s="1"/>
      <c r="E282" s="1"/>
      <c r="F282" s="35">
        <f>SUM(F206,F210,F216,F221,F225,F229,F233,F237,F241,F246,F251,F255,F259,F263,F267,F271,F276,F280)</f>
        <v>0</v>
      </c>
    </row>
    <row r="284" spans="1:6" x14ac:dyDescent="0.2">
      <c r="A284" s="23" t="s">
        <v>661</v>
      </c>
      <c r="B284" s="24" t="s">
        <v>662</v>
      </c>
    </row>
    <row r="285" spans="1:6" ht="24" x14ac:dyDescent="0.2">
      <c r="B285" s="25" t="s">
        <v>663</v>
      </c>
      <c r="C285" s="17" t="s">
        <v>58</v>
      </c>
      <c r="D285" s="26">
        <v>2050</v>
      </c>
      <c r="E285" s="27"/>
      <c r="F285" s="28">
        <f t="shared" ref="F285:F294" si="4">ROUND(D285*ROUND(E285,2),2)</f>
        <v>0</v>
      </c>
    </row>
    <row r="286" spans="1:6" ht="36" x14ac:dyDescent="0.2">
      <c r="B286" s="25" t="s">
        <v>664</v>
      </c>
      <c r="C286" s="17" t="s">
        <v>58</v>
      </c>
      <c r="D286" s="26">
        <v>150</v>
      </c>
      <c r="E286" s="27"/>
      <c r="F286" s="28">
        <f t="shared" si="4"/>
        <v>0</v>
      </c>
    </row>
    <row r="287" spans="1:6" ht="36" x14ac:dyDescent="0.2">
      <c r="B287" s="25" t="s">
        <v>665</v>
      </c>
      <c r="C287" s="17" t="s">
        <v>58</v>
      </c>
      <c r="D287" s="26">
        <v>500</v>
      </c>
      <c r="E287" s="27"/>
      <c r="F287" s="28">
        <f t="shared" si="4"/>
        <v>0</v>
      </c>
    </row>
    <row r="288" spans="1:6" ht="24" x14ac:dyDescent="0.2">
      <c r="B288" s="25" t="s">
        <v>666</v>
      </c>
      <c r="C288" s="17" t="s">
        <v>39</v>
      </c>
      <c r="D288" s="26">
        <v>1</v>
      </c>
      <c r="E288" s="27"/>
      <c r="F288" s="28">
        <f t="shared" si="4"/>
        <v>0</v>
      </c>
    </row>
    <row r="289" spans="1:6" x14ac:dyDescent="0.2">
      <c r="B289" s="25" t="s">
        <v>667</v>
      </c>
      <c r="C289" s="17" t="s">
        <v>76</v>
      </c>
      <c r="D289" s="26">
        <v>1</v>
      </c>
      <c r="E289" s="27"/>
      <c r="F289" s="28">
        <f t="shared" si="4"/>
        <v>0</v>
      </c>
    </row>
    <row r="290" spans="1:6" ht="24" x14ac:dyDescent="0.2">
      <c r="B290" s="25" t="s">
        <v>668</v>
      </c>
      <c r="C290" s="17" t="s">
        <v>76</v>
      </c>
      <c r="D290" s="26">
        <v>2</v>
      </c>
      <c r="E290" s="27"/>
      <c r="F290" s="28">
        <f t="shared" si="4"/>
        <v>0</v>
      </c>
    </row>
    <row r="291" spans="1:6" ht="24" x14ac:dyDescent="0.2">
      <c r="B291" s="25" t="s">
        <v>669</v>
      </c>
      <c r="C291" s="17" t="s">
        <v>76</v>
      </c>
      <c r="D291" s="26">
        <v>1</v>
      </c>
      <c r="E291" s="27"/>
      <c r="F291" s="28">
        <f t="shared" si="4"/>
        <v>0</v>
      </c>
    </row>
    <row r="292" spans="1:6" ht="36" x14ac:dyDescent="0.2">
      <c r="B292" s="25" t="s">
        <v>670</v>
      </c>
      <c r="C292" s="17" t="s">
        <v>76</v>
      </c>
      <c r="D292" s="26">
        <v>29</v>
      </c>
      <c r="E292" s="27"/>
      <c r="F292" s="28">
        <f t="shared" si="4"/>
        <v>0</v>
      </c>
    </row>
    <row r="293" spans="1:6" ht="36" x14ac:dyDescent="0.2">
      <c r="B293" s="25" t="s">
        <v>671</v>
      </c>
      <c r="C293" s="17" t="s">
        <v>76</v>
      </c>
      <c r="D293" s="26">
        <v>1</v>
      </c>
      <c r="E293" s="27"/>
      <c r="F293" s="28">
        <f t="shared" si="4"/>
        <v>0</v>
      </c>
    </row>
    <row r="294" spans="1:6" ht="24" x14ac:dyDescent="0.2">
      <c r="B294" s="25" t="s">
        <v>672</v>
      </c>
      <c r="C294" s="17" t="s">
        <v>76</v>
      </c>
      <c r="D294" s="26">
        <v>2</v>
      </c>
      <c r="E294" s="27"/>
      <c r="F294" s="28">
        <f t="shared" si="4"/>
        <v>0</v>
      </c>
    </row>
    <row r="295" spans="1:6" x14ac:dyDescent="0.2">
      <c r="E295" s="30" t="s">
        <v>51</v>
      </c>
      <c r="F295" s="28">
        <f>SUM(F285:F294)</f>
        <v>0</v>
      </c>
    </row>
    <row r="297" spans="1:6" x14ac:dyDescent="0.2">
      <c r="A297" s="23" t="s">
        <v>673</v>
      </c>
      <c r="B297" s="24" t="s">
        <v>674</v>
      </c>
    </row>
    <row r="298" spans="1:6" ht="48" x14ac:dyDescent="0.2">
      <c r="B298" s="25" t="s">
        <v>675</v>
      </c>
      <c r="C298" s="17" t="s">
        <v>39</v>
      </c>
      <c r="D298" s="26">
        <v>1</v>
      </c>
      <c r="E298" s="27"/>
      <c r="F298" s="28">
        <f>ROUND(D298*ROUND(E298,2),2)</f>
        <v>0</v>
      </c>
    </row>
    <row r="299" spans="1:6" ht="48" x14ac:dyDescent="0.2">
      <c r="B299" s="25" t="s">
        <v>676</v>
      </c>
      <c r="C299" s="17" t="s">
        <v>39</v>
      </c>
      <c r="D299" s="26">
        <v>1</v>
      </c>
      <c r="E299" s="27"/>
      <c r="F299" s="28">
        <f>ROUND(D299*ROUND(E299,2),2)</f>
        <v>0</v>
      </c>
    </row>
    <row r="300" spans="1:6" ht="84" x14ac:dyDescent="0.2">
      <c r="B300" s="25" t="s">
        <v>677</v>
      </c>
      <c r="C300" s="17" t="s">
        <v>39</v>
      </c>
      <c r="D300" s="26">
        <v>1</v>
      </c>
      <c r="E300" s="27"/>
      <c r="F300" s="28">
        <f>ROUND(D300*ROUND(E300,2),2)</f>
        <v>0</v>
      </c>
    </row>
    <row r="301" spans="1:6" x14ac:dyDescent="0.2">
      <c r="E301" s="30" t="s">
        <v>51</v>
      </c>
      <c r="F301" s="28">
        <f>SUM(F298:F300)</f>
        <v>0</v>
      </c>
    </row>
    <row r="303" spans="1:6" x14ac:dyDescent="0.2">
      <c r="A303" s="23" t="s">
        <v>678</v>
      </c>
      <c r="B303" s="24" t="s">
        <v>679</v>
      </c>
    </row>
    <row r="304" spans="1:6" ht="72" x14ac:dyDescent="0.2">
      <c r="B304" s="25" t="s">
        <v>680</v>
      </c>
      <c r="C304" s="17" t="s">
        <v>76</v>
      </c>
      <c r="D304" s="26">
        <v>1</v>
      </c>
      <c r="E304" s="27"/>
      <c r="F304" s="28">
        <f>ROUND(D304*ROUND(E304,2),2)</f>
        <v>0</v>
      </c>
    </row>
    <row r="305" spans="1:6" ht="156" x14ac:dyDescent="0.2">
      <c r="B305" s="25" t="s">
        <v>681</v>
      </c>
      <c r="C305" s="17" t="s">
        <v>76</v>
      </c>
      <c r="D305" s="26">
        <v>0</v>
      </c>
      <c r="E305" s="27"/>
      <c r="F305" s="28">
        <f>ROUND(D305*ROUND(E305,2),2)</f>
        <v>0</v>
      </c>
    </row>
    <row r="306" spans="1:6" x14ac:dyDescent="0.2">
      <c r="B306" s="25" t="s">
        <v>115</v>
      </c>
      <c r="C306" s="17" t="s">
        <v>76</v>
      </c>
      <c r="D306" s="26">
        <v>0</v>
      </c>
      <c r="E306" s="27"/>
      <c r="F306" s="28">
        <f>ROUND(D306*ROUND(E306,2),2)</f>
        <v>0</v>
      </c>
    </row>
    <row r="307" spans="1:6" x14ac:dyDescent="0.2">
      <c r="E307" s="30" t="s">
        <v>51</v>
      </c>
      <c r="F307" s="28">
        <f>SUM(F304:F306)</f>
        <v>0</v>
      </c>
    </row>
    <row r="309" spans="1:6" x14ac:dyDescent="0.2">
      <c r="A309" s="20" t="s">
        <v>596</v>
      </c>
      <c r="B309" s="6" t="s">
        <v>682</v>
      </c>
      <c r="C309" s="5"/>
      <c r="D309" s="4"/>
      <c r="E309" s="4"/>
      <c r="F309" s="29">
        <f>SUM(F282,F295,F301,F307)</f>
        <v>0</v>
      </c>
    </row>
    <row r="311" spans="1:6" x14ac:dyDescent="0.2">
      <c r="A311" s="20" t="s">
        <v>683</v>
      </c>
      <c r="B311" s="6" t="s">
        <v>684</v>
      </c>
      <c r="C311" s="5"/>
      <c r="D311" s="4"/>
      <c r="E311" s="4"/>
      <c r="F311" s="4"/>
    </row>
    <row r="313" spans="1:6" x14ac:dyDescent="0.2">
      <c r="A313" s="20"/>
      <c r="B313" s="21" t="s">
        <v>16</v>
      </c>
      <c r="C313" s="22"/>
      <c r="D313" s="20"/>
      <c r="E313" s="20"/>
      <c r="F313" s="20"/>
    </row>
    <row r="315" spans="1:6" ht="24" x14ac:dyDescent="0.2">
      <c r="B315" s="15" t="s">
        <v>468</v>
      </c>
    </row>
    <row r="317" spans="1:6" x14ac:dyDescent="0.2">
      <c r="A317" s="23" t="s">
        <v>685</v>
      </c>
      <c r="B317" s="24" t="s">
        <v>686</v>
      </c>
    </row>
    <row r="318" spans="1:6" ht="276" x14ac:dyDescent="0.2">
      <c r="B318" s="15" t="s">
        <v>687</v>
      </c>
    </row>
    <row r="319" spans="1:6" ht="60" x14ac:dyDescent="0.2">
      <c r="B319" s="15" t="s">
        <v>688</v>
      </c>
    </row>
    <row r="320" spans="1:6" ht="36" x14ac:dyDescent="0.2">
      <c r="B320" s="25" t="s">
        <v>689</v>
      </c>
      <c r="C320" s="17" t="s">
        <v>76</v>
      </c>
      <c r="D320" s="26">
        <v>196</v>
      </c>
      <c r="E320" s="27"/>
      <c r="F320" s="28">
        <f>ROUND(D320*ROUND(E320,2),2)</f>
        <v>0</v>
      </c>
    </row>
    <row r="321" spans="1:6" ht="24" x14ac:dyDescent="0.2">
      <c r="B321" s="25" t="s">
        <v>690</v>
      </c>
      <c r="C321" s="17" t="s">
        <v>76</v>
      </c>
      <c r="D321" s="26">
        <v>196</v>
      </c>
      <c r="E321" s="27"/>
      <c r="F321" s="28">
        <f>ROUND(D321*ROUND(E321,2),2)</f>
        <v>0</v>
      </c>
    </row>
    <row r="322" spans="1:6" x14ac:dyDescent="0.2">
      <c r="B322" s="25" t="s">
        <v>691</v>
      </c>
      <c r="C322" s="17" t="s">
        <v>58</v>
      </c>
      <c r="D322" s="26">
        <v>2940</v>
      </c>
      <c r="E322" s="27"/>
      <c r="F322" s="28">
        <f>ROUND(D322*ROUND(E322,2),2)</f>
        <v>0</v>
      </c>
    </row>
    <row r="323" spans="1:6" x14ac:dyDescent="0.2">
      <c r="B323" s="25" t="s">
        <v>692</v>
      </c>
      <c r="C323" s="17" t="s">
        <v>76</v>
      </c>
      <c r="D323" s="26">
        <v>196</v>
      </c>
      <c r="E323" s="27"/>
      <c r="F323" s="28">
        <f>ROUND(D323*ROUND(E323,2),2)</f>
        <v>0</v>
      </c>
    </row>
    <row r="324" spans="1:6" x14ac:dyDescent="0.2">
      <c r="E324" s="30" t="s">
        <v>51</v>
      </c>
      <c r="F324" s="28">
        <f>SUM(F320:F323)</f>
        <v>0</v>
      </c>
    </row>
    <row r="326" spans="1:6" x14ac:dyDescent="0.2">
      <c r="A326" s="20" t="s">
        <v>683</v>
      </c>
      <c r="B326" s="6" t="s">
        <v>693</v>
      </c>
      <c r="C326" s="5"/>
      <c r="D326" s="4"/>
      <c r="E326" s="4"/>
      <c r="F326" s="29">
        <f>SUM(F324)</f>
        <v>0</v>
      </c>
    </row>
    <row r="328" spans="1:6" x14ac:dyDescent="0.2">
      <c r="A328" s="19" t="s">
        <v>464</v>
      </c>
      <c r="B328" s="9" t="s">
        <v>694</v>
      </c>
      <c r="C328" s="8"/>
      <c r="D328" s="7"/>
      <c r="E328" s="7"/>
      <c r="F328" s="31">
        <f>SUM(F197,F309,F326)</f>
        <v>0</v>
      </c>
    </row>
  </sheetData>
  <sheetProtection algorithmName="SHA-512" hashValue="Qs7pxlY74Z63i2bnJ2usgoMn7xCrhACcsAgDN7bWG8q9E2sXFREd/G6BTxy5kXyDwk/nm9QgsVbKDTsbsiezqA==" saltValue="9ycLolJzTGhxWT4jQRezH45TgZftQaqqyoUxo9BQFj0=" spinCount="100000" sheet="1" objects="1" formatColumns="0" formatRows="0"/>
  <mergeCells count="20">
    <mergeCell ref="B282:E282"/>
    <mergeCell ref="B309:E309"/>
    <mergeCell ref="B311:F311"/>
    <mergeCell ref="B326:E326"/>
    <mergeCell ref="B328:E328"/>
    <mergeCell ref="B178:F178"/>
    <mergeCell ref="B195:E195"/>
    <mergeCell ref="B197:E197"/>
    <mergeCell ref="B199:F199"/>
    <mergeCell ref="B201:F201"/>
    <mergeCell ref="B100:E100"/>
    <mergeCell ref="B102:F102"/>
    <mergeCell ref="B126:E126"/>
    <mergeCell ref="B128:F128"/>
    <mergeCell ref="B176:E176"/>
    <mergeCell ref="B4:F4"/>
    <mergeCell ref="B6:F6"/>
    <mergeCell ref="B12:F12"/>
    <mergeCell ref="B49:E49"/>
    <mergeCell ref="B51:F51"/>
  </mergeCells>
  <pageMargins left="0.6" right="0.6" top="0.75" bottom="0.75" header="0.3" footer="0.3"/>
  <pageSetup paperSize="9"/>
  <headerFooter>
    <oddHeader>&amp;L&amp;"-,Regular"&amp;8građevina: TC Jarun&amp;R&amp;"-,Regular"&amp;8strana:&amp;"-,Regular"&amp;8&amp;P</oddHeader>
    <oddFooter>&amp;L&amp;"-,Regular"&amp;8Studio Bokalab&amp;R&amp;"-,Regular"&amp;8troškovnik radova sanacije</oddFooter>
    <evenHeader>&amp;L&amp;"-,Regular"&amp;8građevina: TC Jarun&amp;R&amp;"-,Regular"&amp;8strana:&amp;"-,Regular"&amp;8&amp;P</evenHeader>
    <evenFooter>&amp;L&amp;"-,Regular"&amp;8Studio Bokalab&amp;R&amp;"-,Regular"&amp;8troškovnik radova sanacije</evenFooter>
    <firstHeader>&amp;L&amp;"-,Regular"&amp;8građevina: TC Jarun&amp;R&amp;"-,Regular"&amp;8strana:&amp;"-,Regular"&amp;8&amp;P</firstHeader>
    <firstFooter>&amp;L&amp;"-,Regular"&amp;8Studio Bokalab&amp;R&amp;"-,Regular"&amp;8troškovnik radova sanacije</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
  <sheetViews>
    <sheetView workbookViewId="0">
      <pane ySplit="1" topLeftCell="A2" activePane="bottomLeft" state="frozenSplit"/>
      <selection pane="bottomLeft"/>
    </sheetView>
  </sheetViews>
  <sheetFormatPr defaultRowHeight="12" x14ac:dyDescent="0.2"/>
  <cols>
    <col min="1" max="1" width="9.7109375" style="12" customWidth="1"/>
    <col min="2" max="2" width="37.7109375" style="16" customWidth="1"/>
    <col min="3" max="3" width="7.7109375" style="17" customWidth="1"/>
    <col min="4" max="5" width="10.7109375" style="12" customWidth="1"/>
    <col min="6" max="6" width="12.7109375" style="12" customWidth="1"/>
    <col min="7" max="7" width="9.140625" style="12" customWidth="1"/>
    <col min="8" max="16384" width="9.140625" style="12"/>
  </cols>
  <sheetData>
    <row r="1" spans="1:6" ht="30" customHeight="1" x14ac:dyDescent="0.2">
      <c r="A1" s="18" t="s">
        <v>19</v>
      </c>
      <c r="B1" s="18" t="s">
        <v>20</v>
      </c>
      <c r="C1" s="18" t="s">
        <v>21</v>
      </c>
      <c r="D1" s="18" t="s">
        <v>22</v>
      </c>
      <c r="E1" s="18" t="s">
        <v>23</v>
      </c>
      <c r="F1" s="18" t="s">
        <v>24</v>
      </c>
    </row>
    <row r="4" spans="1:6" x14ac:dyDescent="0.2">
      <c r="A4" s="19" t="s">
        <v>695</v>
      </c>
      <c r="B4" s="9" t="s">
        <v>696</v>
      </c>
      <c r="C4" s="8"/>
      <c r="D4" s="7"/>
      <c r="E4" s="7"/>
      <c r="F4" s="7"/>
    </row>
    <row r="6" spans="1:6" x14ac:dyDescent="0.2">
      <c r="A6" s="23" t="s">
        <v>697</v>
      </c>
      <c r="B6" s="24" t="s">
        <v>698</v>
      </c>
    </row>
    <row r="7" spans="1:6" ht="240" x14ac:dyDescent="0.2">
      <c r="B7" s="15" t="s">
        <v>699</v>
      </c>
    </row>
    <row r="8" spans="1:6" x14ac:dyDescent="0.2">
      <c r="B8" s="25" t="s">
        <v>700</v>
      </c>
      <c r="C8" s="17" t="s">
        <v>39</v>
      </c>
      <c r="D8" s="26">
        <v>1</v>
      </c>
      <c r="E8" s="27"/>
      <c r="F8" s="28">
        <f>ROUND(D8*ROUND(E8,2),2)</f>
        <v>0</v>
      </c>
    </row>
    <row r="10" spans="1:6" x14ac:dyDescent="0.2">
      <c r="A10" s="19" t="s">
        <v>695</v>
      </c>
      <c r="B10" s="9" t="s">
        <v>701</v>
      </c>
      <c r="C10" s="8"/>
      <c r="D10" s="7"/>
      <c r="E10" s="7"/>
      <c r="F10" s="31">
        <f>SUM(F8)</f>
        <v>0</v>
      </c>
    </row>
  </sheetData>
  <sheetProtection algorithmName="SHA-512" hashValue="rSFrtBH9hQT3AjpewtuqexLGNZuUsd0J3Z1v9fv2d9PvWJUpdkFb7dk/tqRt36adCQiH2uh4tjHi8yoG53RiSQ==" saltValue="s2fPxcnslWXwo5K4G1glZ9JhSvkszksl1FEZQeY0zYU=" spinCount="100000" sheet="1" objects="1" formatColumns="0" formatRows="0"/>
  <mergeCells count="2">
    <mergeCell ref="B4:F4"/>
    <mergeCell ref="B10:E10"/>
  </mergeCells>
  <pageMargins left="0.6" right="0.6" top="0.75" bottom="0.75" header="0.3" footer="0.3"/>
  <pageSetup paperSize="9"/>
  <headerFooter>
    <oddHeader>&amp;L&amp;"-,Regular"&amp;8građevina: TC Jarun&amp;R&amp;"-,Regular"&amp;8strana:&amp;"-,Regular"&amp;8&amp;P</oddHeader>
    <oddFooter>&amp;L&amp;"-,Regular"&amp;8Studio Bokalab&amp;R&amp;"-,Regular"&amp;8troškovnik radova sanacije</oddFooter>
    <evenHeader>&amp;L&amp;"-,Regular"&amp;8građevina: TC Jarun&amp;R&amp;"-,Regular"&amp;8strana:&amp;"-,Regular"&amp;8&amp;P</evenHeader>
    <evenFooter>&amp;L&amp;"-,Regular"&amp;8Studio Bokalab&amp;R&amp;"-,Regular"&amp;8troškovnik radova sanacije</evenFooter>
    <firstHeader>&amp;L&amp;"-,Regular"&amp;8građevina: TC Jarun&amp;R&amp;"-,Regular"&amp;8strana:&amp;"-,Regular"&amp;8&amp;P</firstHeader>
    <firstFooter>&amp;L&amp;"-,Regular"&amp;8Studio Bokalab&amp;R&amp;"-,Regular"&amp;8troškovnik radova sanacije</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3</vt:i4>
      </vt:variant>
    </vt:vector>
  </HeadingPairs>
  <TitlesOfParts>
    <vt:vector size="9" baseType="lpstr">
      <vt:lpstr>NASLOVNICA</vt:lpstr>
      <vt:lpstr>REKAPITULACIJA</vt:lpstr>
      <vt:lpstr>OPĆI UVJETI</vt:lpstr>
      <vt:lpstr>1. GRAĐEVINSKI I OBRTNIČKI RADO</vt:lpstr>
      <vt:lpstr>2. INSTALATERSKI RADOVI</vt:lpstr>
      <vt:lpstr>3. NAKNADNI I NEPREDVIĐENI RADO</vt:lpstr>
      <vt:lpstr>'1. GRAĐEVINSKI I OBRTNIČKI RADO'!Ispis_naslova</vt:lpstr>
      <vt:lpstr>'2. INSTALATERSKI RADOVI'!Ispis_naslova</vt:lpstr>
      <vt:lpstr>'3. NAKNADNI I NEPREDVIĐENI RADO'!Ispis_naslova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Tomislav Regvart</dc:creator>
  <cp:lastModifiedBy>Tomislav Regvart</cp:lastModifiedBy>
  <dcterms:created xsi:type="dcterms:W3CDTF">2025-12-02T10:56:36Z</dcterms:created>
  <dcterms:modified xsi:type="dcterms:W3CDTF">2025-12-11T11:54:25Z</dcterms:modified>
</cp:coreProperties>
</file>